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Jablonova141 - Oprava byt..." sheetId="2" state="visible" r:id="rId3"/>
  </sheets>
  <definedNames>
    <definedName function="false" hidden="false" localSheetId="1" name="_xlnm.Print_Area" vbProcedure="false">'Jablonova141 - Oprava byt...'!$C$4:$J$76,'Jablonova141 - Oprava byt...'!$C$82:$J$115,'Jablonova141 - Oprava byt...'!$C$121:$K$260</definedName>
    <definedName function="false" hidden="false" localSheetId="1" name="_xlnm.Print_Titles" vbProcedure="false">'Jablonova141 - Oprava byt...'!$131:$131</definedName>
    <definedName function="false" hidden="true" localSheetId="1" name="_xlnm._FilterDatabase" vbProcedure="false">'Jablonova141 - Oprava byt...'!$C$131:$K$260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<sst xmlns="http://schemas.openxmlformats.org/spreadsheetml/2006/main" count="1704" uniqueCount="506">
  <si>
    <t xml:space="preserve">Export Komplet</t>
  </si>
  <si>
    <t xml:space="preserve">2.0</t>
  </si>
  <si>
    <t xml:space="preserve">False</t>
  </si>
  <si>
    <t xml:space="preserve">{fb3da3bc-da13-4a02-93c4-7cfe9adc903b}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</si>
  <si>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</si>
  <si>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</si>
  <si>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</si>
  <si>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</si>
  <si>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</si>
  <si>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</si>
  <si>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</si>
  <si>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</si>
  <si>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</si>
  <si>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Jablonova141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</si>
  <si>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</si>
  <si>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</si>
  <si>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č.141</t>
  </si>
  <si>
    <t xml:space="preserve">KSO:</t>
  </si>
  <si>
    <t xml:space="preserve">CC-CZ:</t>
  </si>
  <si>
    <t xml:space="preserve">Místo:</t>
  </si>
  <si>
    <t xml:space="preserve">Jabloňova 22-28,Brno</t>
  </si>
  <si>
    <t xml:space="preserve">Datum:</t>
  </si>
  <si>
    <t xml:space="preserve">12. 8. 2023</t>
  </si>
  <si>
    <t xml:space="preserve">Zadavatel:</t>
  </si>
  <si>
    <t xml:space="preserve">IČ:</t>
  </si>
  <si>
    <t xml:space="preserve">Statutární m.Brno,OSM,Husova3,Brno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</si>
  <si>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</si>
  <si>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</si>
  <si>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</si>
  <si>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</si>
  <si>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</si>
  <si>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</si>
  <si>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</si>
  <si>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</si>
  <si>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</si>
  <si>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</si>
  <si>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</si>
  <si>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</si>
  <si>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</si>
  <si>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</si>
  <si>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</si>
  <si>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</si>
  <si>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</si>
  <si>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</si>
  <si>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</si>
  <si>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</si>
  <si>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</si>
  <si>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</si>
  <si>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</si>
  <si>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</si>
  <si>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</si>
  <si>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</si>
  <si>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</si>
  <si>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</si>
  <si>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</si>
  <si>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</si>
  <si>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</si>
  <si>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</si>
  <si>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</si>
  <si>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</si>
  <si>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</si>
  <si>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</si>
  <si>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</si>
  <si>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</si>
  <si>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</si>
  <si>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</si>
  <si>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</si>
  <si>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</si>
  <si>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</si>
  <si>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</si>
  <si>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</si>
  <si>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</si>
  <si>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</si>
  <si>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</si>
  <si>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</si>
  <si>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</si>
  <si>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</si>
  <si>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</si>
  <si>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</si>
  <si>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</si>
  <si>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</si>
  <si>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</si>
  <si>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</si>
  <si>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</si>
  <si>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</si>
  <si>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</si>
  <si>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</si>
  <si>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</si>
  <si>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</si>
  <si>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</si>
  <si>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</si>
  <si>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</si>
  <si>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</si>
  <si>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</si>
  <si>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</si>
  <si>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</si>
  <si>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</si>
  <si>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</si>
  <si>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</si>
  <si>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</si>
  <si>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</si>
  <si>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</si>
  <si>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</si>
  <si>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</si>
  <si>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</si>
  <si>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</si>
  <si>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</si>
  <si>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</si>
  <si>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</si>
  <si>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</si>
  <si>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</si>
  <si>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</si>
  <si>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</si>
  <si>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</si>
  <si>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</si>
  <si>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</si>
  <si>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</si>
  <si>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</si>
  <si>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</si>
  <si>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</si>
  <si>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</si>
  <si>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</si>
  <si>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CS ÚRS 2023 02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</si>
  <si>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</si>
  <si>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</si>
  <si>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</si>
  <si>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</si>
  <si>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611325421</t>
  </si>
  <si>
    <t xml:space="preserve">Oprava vnitřní vápenocementové štukové omítky stropů v rozsahu plochy do 5 %</t>
  </si>
  <si>
    <t xml:space="preserve">m2</t>
  </si>
  <si>
    <t xml:space="preserve">4</t>
  </si>
  <si>
    <t xml:space="preserve">2</t>
  </si>
  <si>
    <t xml:space="preserve">1844112818</t>
  </si>
  <si>
    <t xml:space="preserve">VV</t>
  </si>
  <si>
    <t xml:space="preserve">4,65+5,4+23,75+12,25</t>
  </si>
  <si>
    <t xml:space="preserve">612325421</t>
  </si>
  <si>
    <t xml:space="preserve">Oprava vnitřní vápenocementové štukové omítky stěn v rozsahu plochy do 10 %</t>
  </si>
  <si>
    <t xml:space="preserve">-1210527111</t>
  </si>
  <si>
    <t xml:space="preserve">"1"(1,57*2+2,6)*2,6-0,9*2,0*2-1,0*2,0+5,0*0,2</t>
  </si>
  <si>
    <t xml:space="preserve">"2"(2,35+2,6)*2*0,6-0,6*0,6+0,6*3*0,2</t>
  </si>
  <si>
    <t xml:space="preserve">"3"(6,87+3,9+0,5)*2*2,6-0,9*2,0*2-1,75*1,95-1,1*0,6+(1,0+0,6*2)*0,2+(1,75+1,95*2)*0,2</t>
  </si>
  <si>
    <t xml:space="preserve">"4"(2,9+4,15)*2*2,6-0,9*2,0-0,9*1,95+(1,95*2+0,9)*0,2</t>
  </si>
  <si>
    <t xml:space="preserve">Součet</t>
  </si>
  <si>
    <t xml:space="preserve">3</t>
  </si>
  <si>
    <t xml:space="preserve">619991011</t>
  </si>
  <si>
    <t xml:space="preserve">Obalení konstrukcí a prvků fólií přilepenou lepící páskou</t>
  </si>
  <si>
    <t xml:space="preserve">-627901000</t>
  </si>
  <si>
    <t xml:space="preserve">1,75*1,95+0,9*1,95+1,1*0,6+0,6*0,6</t>
  </si>
  <si>
    <t xml:space="preserve">642-pc  1</t>
  </si>
  <si>
    <t xml:space="preserve">Zapravení děr v obkladech</t>
  </si>
  <si>
    <t xml:space="preserve">sada</t>
  </si>
  <si>
    <t xml:space="preserve">1168472244</t>
  </si>
  <si>
    <t xml:space="preserve">9</t>
  </si>
  <si>
    <t xml:space="preserve">Ostatní konstrukce a práce, bourání</t>
  </si>
  <si>
    <t xml:space="preserve">5</t>
  </si>
  <si>
    <t xml:space="preserve">952901111</t>
  </si>
  <si>
    <t xml:space="preserve">Vyčištění bytu hygienické při výšce podlaží do 4 m - S I L N Ý   K U Ř Á K</t>
  </si>
  <si>
    <t xml:space="preserve">1787816472</t>
  </si>
  <si>
    <t xml:space="preserve">952-pc 1</t>
  </si>
  <si>
    <t xml:space="preserve">Odvoz a likvidace, háčků a šrouby,pracovní desky,dodat.osazených skřiněk u kych.linky, digestoře, skříňí,světel,dřezu,sušáku, skříňky,televize,lampičky,poličky,kabeláže,světel,dekorace na zdi</t>
  </si>
  <si>
    <t xml:space="preserve">1431690495</t>
  </si>
  <si>
    <t xml:space="preserve">7</t>
  </si>
  <si>
    <t xml:space="preserve">952-pc 1a</t>
  </si>
  <si>
    <t xml:space="preserve">Vyklizení sklepa včetně odvozu</t>
  </si>
  <si>
    <t xml:space="preserve">-542179171</t>
  </si>
  <si>
    <t xml:space="preserve">8</t>
  </si>
  <si>
    <t xml:space="preserve">952-pc 2</t>
  </si>
  <si>
    <t xml:space="preserve">Hygienicky vyčistit vanu,umyvadlo včetně sifonu,zrcadla,madel,dlažbu,obklad</t>
  </si>
  <si>
    <t xml:space="preserve">1147122822</t>
  </si>
  <si>
    <t xml:space="preserve">968-pc 4</t>
  </si>
  <si>
    <t xml:space="preserve">Oprava poštovní schránky</t>
  </si>
  <si>
    <t xml:space="preserve">kus</t>
  </si>
  <si>
    <t xml:space="preserve">-1832498224</t>
  </si>
  <si>
    <t xml:space="preserve">10</t>
  </si>
  <si>
    <t xml:space="preserve">968-pc 5</t>
  </si>
  <si>
    <t xml:space="preserve">Umýt vchodové dveře </t>
  </si>
  <si>
    <t xml:space="preserve">hod</t>
  </si>
  <si>
    <t xml:space="preserve">1879921747</t>
  </si>
  <si>
    <t xml:space="preserve">11</t>
  </si>
  <si>
    <t xml:space="preserve">968-pc 6</t>
  </si>
  <si>
    <t xml:space="preserve">Umýt obklad v kuchyni, kuchyňskou linku a skříň</t>
  </si>
  <si>
    <t xml:space="preserve">-536145675</t>
  </si>
  <si>
    <t xml:space="preserve">12</t>
  </si>
  <si>
    <t xml:space="preserve">968-pc 7a</t>
  </si>
  <si>
    <t xml:space="preserve">umýt dlažbu, sokl,skříň a radiátor v předsíni</t>
  </si>
  <si>
    <t xml:space="preserve">-187906419</t>
  </si>
  <si>
    <t xml:space="preserve">13</t>
  </si>
  <si>
    <t xml:space="preserve">978011111</t>
  </si>
  <si>
    <t xml:space="preserve">Otlučení (osekání) vnitřní vápenné nebo vápenocementové omítky stropů v rozsahu do 5 %</t>
  </si>
  <si>
    <t xml:space="preserve">59640711</t>
  </si>
  <si>
    <t xml:space="preserve">14</t>
  </si>
  <si>
    <t xml:space="preserve">978013121</t>
  </si>
  <si>
    <t xml:space="preserve">Otlučení (osekání) vnitřní vápenné nebo vápenocementové omítky stěn v rozsahu přes 5 do 10 %</t>
  </si>
  <si>
    <t xml:space="preserve">125497848</t>
  </si>
  <si>
    <t xml:space="preserve">997</t>
  </si>
  <si>
    <t xml:space="preserve">Přesun sutě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</si>
  <si>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</si>
  <si>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</si>
  <si>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</si>
  <si>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-1406484866</t>
  </si>
  <si>
    <t xml:space="preserve">16</t>
  </si>
  <si>
    <t xml:space="preserve">997013501</t>
  </si>
  <si>
    <t xml:space="preserve">Odvoz suti a vybouraných hmot na skládku nebo meziskládku do 1 km se složením</t>
  </si>
  <si>
    <t xml:space="preserve">1852950205</t>
  </si>
  <si>
    <t xml:space="preserve">17</t>
  </si>
  <si>
    <t xml:space="preserve">997013509</t>
  </si>
  <si>
    <t xml:space="preserve">Příplatek k odvozu suti a vybouraných hmot na skládku ZKD 1 km přes 1 km</t>
  </si>
  <si>
    <t xml:space="preserve">-257165802</t>
  </si>
  <si>
    <t xml:space="preserve">1,344*14 'Přepočtené koeficientem množství</t>
  </si>
  <si>
    <t xml:space="preserve">18</t>
  </si>
  <si>
    <t xml:space="preserve">997013601</t>
  </si>
  <si>
    <t xml:space="preserve">Poplatek za uložení na skládce (skládkovné) stavebního odpadu</t>
  </si>
  <si>
    <t xml:space="preserve">-2095793126</t>
  </si>
  <si>
    <t xml:space="preserve">998</t>
  </si>
  <si>
    <t xml:space="preserve">Přesun hmot</t>
  </si>
  <si>
    <t xml:space="preserve">19</t>
  </si>
  <si>
    <t xml:space="preserve">998018001</t>
  </si>
  <si>
    <t xml:space="preserve">Přesun hmot ruční pro budovy v do 6 m</t>
  </si>
  <si>
    <t xml:space="preserve">-610261647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</si>
  <si>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</si>
  <si>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</si>
  <si>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</si>
  <si>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</si>
  <si>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20</t>
  </si>
  <si>
    <t xml:space="preserve">7221-pc2</t>
  </si>
  <si>
    <t xml:space="preserve">Kontrola nebo výměna uzávěru teplé a stadené vody</t>
  </si>
  <si>
    <t xml:space="preserve">314550498</t>
  </si>
  <si>
    <t xml:space="preserve">998722201</t>
  </si>
  <si>
    <t xml:space="preserve">Přesun hmot procentní pro vnitřní vodovod v objektech v do 6 m</t>
  </si>
  <si>
    <t xml:space="preserve">%</t>
  </si>
  <si>
    <t xml:space="preserve">-562009976</t>
  </si>
  <si>
    <t xml:space="preserve">725</t>
  </si>
  <si>
    <t xml:space="preserve">Zdravotechnika - zařizovací předměty</t>
  </si>
  <si>
    <t xml:space="preserve">22</t>
  </si>
  <si>
    <t xml:space="preserve">725110814</t>
  </si>
  <si>
    <t xml:space="preserve">Demontáž klozetu Kombi</t>
  </si>
  <si>
    <t xml:space="preserve">soubor</t>
  </si>
  <si>
    <t xml:space="preserve">-2065187751</t>
  </si>
  <si>
    <t xml:space="preserve">23</t>
  </si>
  <si>
    <t xml:space="preserve">725112171</t>
  </si>
  <si>
    <t xml:space="preserve">Výměna WC  pro invalidy</t>
  </si>
  <si>
    <t xml:space="preserve">-1220894393</t>
  </si>
  <si>
    <t xml:space="preserve">24</t>
  </si>
  <si>
    <t xml:space="preserve">725310823</t>
  </si>
  <si>
    <t xml:space="preserve">Demontáž dřez jednoduchý vestavěný v kuchyňských sestavách bez výtokových armatur</t>
  </si>
  <si>
    <t xml:space="preserve">-1602984110</t>
  </si>
  <si>
    <t xml:space="preserve">25</t>
  </si>
  <si>
    <t xml:space="preserve">7256-pc 1</t>
  </si>
  <si>
    <t xml:space="preserve">Vyřazení sporáku na základě vyřazovacího protokolu, následná likvidace sporáku</t>
  </si>
  <si>
    <t xml:space="preserve">622672248</t>
  </si>
  <si>
    <t xml:space="preserve">26</t>
  </si>
  <si>
    <t xml:space="preserve">7256-pc 2</t>
  </si>
  <si>
    <t xml:space="preserve">Výměna madel u záchodu a umyvadla-podobné</t>
  </si>
  <si>
    <t xml:space="preserve">-479890980</t>
  </si>
  <si>
    <t xml:space="preserve">27</t>
  </si>
  <si>
    <t xml:space="preserve">7256-pc 3</t>
  </si>
  <si>
    <t xml:space="preserve">Výměna dvířek u vany</t>
  </si>
  <si>
    <t xml:space="preserve">-94883612</t>
  </si>
  <si>
    <t xml:space="preserve">28</t>
  </si>
  <si>
    <t xml:space="preserve">725820801</t>
  </si>
  <si>
    <t xml:space="preserve">Demontáž baterie nástěnné do G 3 / 4</t>
  </si>
  <si>
    <t xml:space="preserve">-1884876151</t>
  </si>
  <si>
    <t xml:space="preserve">29</t>
  </si>
  <si>
    <t xml:space="preserve">725820802</t>
  </si>
  <si>
    <t xml:space="preserve">Demontáž baterie stojánkové do jednoho otvoru</t>
  </si>
  <si>
    <t xml:space="preserve">-1677547875</t>
  </si>
  <si>
    <t xml:space="preserve">30</t>
  </si>
  <si>
    <t xml:space="preserve">725822613R</t>
  </si>
  <si>
    <t xml:space="preserve">Baterie umyvadlová stojánková páková pro invalidy</t>
  </si>
  <si>
    <t xml:space="preserve">-2139857985</t>
  </si>
  <si>
    <t xml:space="preserve">31</t>
  </si>
  <si>
    <t xml:space="preserve">725831312</t>
  </si>
  <si>
    <t xml:space="preserve">Baterie vanová nástěnná páková s příslušenstvím a pevným držákem</t>
  </si>
  <si>
    <t xml:space="preserve">502988117</t>
  </si>
  <si>
    <t xml:space="preserve">32</t>
  </si>
  <si>
    <t xml:space="preserve">998725201</t>
  </si>
  <si>
    <t xml:space="preserve">Přesun hmot procentní pro zařizovací předměty v objektech v do 6 m</t>
  </si>
  <si>
    <t xml:space="preserve">-846319311</t>
  </si>
  <si>
    <t xml:space="preserve">734</t>
  </si>
  <si>
    <t xml:space="preserve">Ústřední vytápění - armatury</t>
  </si>
  <si>
    <t xml:space="preserve">33</t>
  </si>
  <si>
    <t xml:space="preserve">734221682.GCM</t>
  </si>
  <si>
    <t xml:space="preserve">Kontrola nebo výměna termostatické hlavice a uzávěru</t>
  </si>
  <si>
    <t xml:space="preserve">-1251877520</t>
  </si>
  <si>
    <t xml:space="preserve">34</t>
  </si>
  <si>
    <t xml:space="preserve">734-pc 1</t>
  </si>
  <si>
    <t xml:space="preserve">Výměna prostorového termostatu</t>
  </si>
  <si>
    <t xml:space="preserve">-1970053363</t>
  </si>
  <si>
    <t xml:space="preserve">35</t>
  </si>
  <si>
    <t xml:space="preserve">998734201</t>
  </si>
  <si>
    <t xml:space="preserve">Přesun hmot procentní pro armatury v objektech v do 6 m</t>
  </si>
  <si>
    <t xml:space="preserve">332596445</t>
  </si>
  <si>
    <t xml:space="preserve">735</t>
  </si>
  <si>
    <t xml:space="preserve">Ústřední vytápění - otopná tělesa</t>
  </si>
  <si>
    <t xml:space="preserve">36</t>
  </si>
  <si>
    <t xml:space="preserve">735152480.KRD</t>
  </si>
  <si>
    <t xml:space="preserve">D+m otopného tělesa-koupelnový žebřík -dle stávajícího</t>
  </si>
  <si>
    <t xml:space="preserve">1881282759</t>
  </si>
  <si>
    <t xml:space="preserve">37</t>
  </si>
  <si>
    <t xml:space="preserve">735161811</t>
  </si>
  <si>
    <t xml:space="preserve">Demontáž otopného tělesa koupelnového</t>
  </si>
  <si>
    <t xml:space="preserve">-1371832493</t>
  </si>
  <si>
    <t xml:space="preserve">38</t>
  </si>
  <si>
    <t xml:space="preserve">735191905</t>
  </si>
  <si>
    <t xml:space="preserve">Odvzdušnění otopných těles</t>
  </si>
  <si>
    <t xml:space="preserve">363970712</t>
  </si>
  <si>
    <t xml:space="preserve">39</t>
  </si>
  <si>
    <t xml:space="preserve">735191910</t>
  </si>
  <si>
    <t xml:space="preserve">Napuštění vody do otopných těles</t>
  </si>
  <si>
    <t xml:space="preserve">1932213238</t>
  </si>
  <si>
    <t xml:space="preserve">40</t>
  </si>
  <si>
    <t xml:space="preserve">735494811</t>
  </si>
  <si>
    <t xml:space="preserve">Vypuštění vody z otopných těles</t>
  </si>
  <si>
    <t xml:space="preserve">1898036442</t>
  </si>
  <si>
    <t xml:space="preserve">41</t>
  </si>
  <si>
    <t xml:space="preserve">998735201</t>
  </si>
  <si>
    <t xml:space="preserve">Přesun hmot procentní pro otopná tělesa v objektech v do 6 m</t>
  </si>
  <si>
    <t xml:space="preserve">1916539567</t>
  </si>
  <si>
    <t xml:space="preserve">741</t>
  </si>
  <si>
    <t xml:space="preserve">Elektroinstalace - silnoproud</t>
  </si>
  <si>
    <t xml:space="preserve">42</t>
  </si>
  <si>
    <t xml:space="preserve">741330335</t>
  </si>
  <si>
    <t xml:space="preserve">Montáž ovladač tlačítkový vestavný-objímka se žárovkou</t>
  </si>
  <si>
    <t xml:space="preserve">1519232457</t>
  </si>
  <si>
    <t xml:space="preserve">43</t>
  </si>
  <si>
    <t xml:space="preserve">M</t>
  </si>
  <si>
    <t xml:space="preserve">34512200</t>
  </si>
  <si>
    <t xml:space="preserve">objímka žárovky E14 svorcová 1253-040 termoplast</t>
  </si>
  <si>
    <t xml:space="preserve">477112181</t>
  </si>
  <si>
    <t xml:space="preserve">44</t>
  </si>
  <si>
    <t xml:space="preserve">34774102</t>
  </si>
  <si>
    <t xml:space="preserve">žárovka LED E27 6W</t>
  </si>
  <si>
    <t xml:space="preserve">-1601209113</t>
  </si>
  <si>
    <t xml:space="preserve">45</t>
  </si>
  <si>
    <t xml:space="preserve">741370002</t>
  </si>
  <si>
    <t xml:space="preserve">Montáž svítidlo žárovkové bytové stropní přisazené 1 zdroj se sklem</t>
  </si>
  <si>
    <t xml:space="preserve">-1634255348</t>
  </si>
  <si>
    <t xml:space="preserve">46</t>
  </si>
  <si>
    <t xml:space="preserve">348212</t>
  </si>
  <si>
    <t xml:space="preserve">svítidlo bytové žárovkové stropní včetně světelného zdroje a recykl.poplatku</t>
  </si>
  <si>
    <t xml:space="preserve">614576573</t>
  </si>
  <si>
    <t xml:space="preserve">47</t>
  </si>
  <si>
    <t xml:space="preserve">3482123</t>
  </si>
  <si>
    <t xml:space="preserve">svítidlo bytové žárovkové stropní včetně světelného zdroje a recykl.poplatku do vlhkého prostředí</t>
  </si>
  <si>
    <t xml:space="preserve">-1004059343</t>
  </si>
  <si>
    <t xml:space="preserve">48</t>
  </si>
  <si>
    <t xml:space="preserve">3482121</t>
  </si>
  <si>
    <t xml:space="preserve">dodávku a montáž svítidlo bytové žárovkové stěnové včetně světelného zdroje a recykl.poplatku do vlhkého prostředí</t>
  </si>
  <si>
    <t xml:space="preserve">-1084248955</t>
  </si>
  <si>
    <t xml:space="preserve">49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</si>
  <si>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</si>
  <si>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</si>
  <si>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466526773</t>
  </si>
  <si>
    <t xml:space="preserve">50</t>
  </si>
  <si>
    <t xml:space="preserve">741810001</t>
  </si>
  <si>
    <t xml:space="preserve">Celková prohlídka elektrického rozvodu a zařízení do 100 000,- Kč vč.revize</t>
  </si>
  <si>
    <t xml:space="preserve">798942513</t>
  </si>
  <si>
    <t xml:space="preserve">51</t>
  </si>
  <si>
    <t xml:space="preserve">741811011</t>
  </si>
  <si>
    <t xml:space="preserve">Kontrola rozvaděč nn silový hmotnosti do 200 kg</t>
  </si>
  <si>
    <t xml:space="preserve">1036285254</t>
  </si>
  <si>
    <t xml:space="preserve">52</t>
  </si>
  <si>
    <t xml:space="preserve">7419-pc 3</t>
  </si>
  <si>
    <t xml:space="preserve">Drobný pomocný instalační materiál (objímky, svorky, sádra, aj.)</t>
  </si>
  <si>
    <t xml:space="preserve">1003111662</t>
  </si>
  <si>
    <t xml:space="preserve">53</t>
  </si>
  <si>
    <t xml:space="preserve">7420-pc 5</t>
  </si>
  <si>
    <t xml:space="preserve">Likvidace demontovaného elektroodpadu</t>
  </si>
  <si>
    <t xml:space="preserve">-1683481305</t>
  </si>
  <si>
    <t xml:space="preserve">54</t>
  </si>
  <si>
    <t xml:space="preserve">7420-pc 6</t>
  </si>
  <si>
    <t xml:space="preserve">Dodávka a montáž el.sporáku se sklokeramickou deskou-né indukční</t>
  </si>
  <si>
    <t xml:space="preserve">1000476555</t>
  </si>
  <si>
    <t xml:space="preserve">55</t>
  </si>
  <si>
    <t xml:space="preserve">998741201</t>
  </si>
  <si>
    <t xml:space="preserve">Přesun hmot procentní pro silnoproud v objektech v do 6 m</t>
  </si>
  <si>
    <t xml:space="preserve">-138020366</t>
  </si>
  <si>
    <t xml:space="preserve">766</t>
  </si>
  <si>
    <t xml:space="preserve">Konstrukce truhlářské</t>
  </si>
  <si>
    <t xml:space="preserve">56</t>
  </si>
  <si>
    <t xml:space="preserve">766-pc  1</t>
  </si>
  <si>
    <t xml:space="preserve">Oprava vnitřních dveří</t>
  </si>
  <si>
    <t xml:space="preserve">82608402</t>
  </si>
  <si>
    <t xml:space="preserve">57</t>
  </si>
  <si>
    <t xml:space="preserve">766-pc  3</t>
  </si>
  <si>
    <t xml:space="preserve">Vyčištění, seřízení oken a oprava nebo výměna pákového mechanizmu</t>
  </si>
  <si>
    <t xml:space="preserve">137467924</t>
  </si>
  <si>
    <t xml:space="preserve">58</t>
  </si>
  <si>
    <t xml:space="preserve">766-pc  3a</t>
  </si>
  <si>
    <t xml:space="preserve">Odstranění folie z oken do dvora</t>
  </si>
  <si>
    <t xml:space="preserve">-2126686393</t>
  </si>
  <si>
    <t xml:space="preserve">59</t>
  </si>
  <si>
    <t xml:space="preserve">766-pc  4</t>
  </si>
  <si>
    <t xml:space="preserve">Oprava kuchynské linky včetně výměny kuchyňské desky, dřezu,baterie,digestoře.</t>
  </si>
  <si>
    <t xml:space="preserve">1400080737</t>
  </si>
  <si>
    <t xml:space="preserve">60</t>
  </si>
  <si>
    <t xml:space="preserve">998766201</t>
  </si>
  <si>
    <t xml:space="preserve">Přesun hmot procentní pro kce truhlářské v objektech v do 6 m</t>
  </si>
  <si>
    <t xml:space="preserve">-32126956</t>
  </si>
  <si>
    <t xml:space="preserve">776</t>
  </si>
  <si>
    <t xml:space="preserve">Podlahy povlakové</t>
  </si>
  <si>
    <t xml:space="preserve">61</t>
  </si>
  <si>
    <t xml:space="preserve">776201922</t>
  </si>
  <si>
    <t xml:space="preserve">Základní čištění stávajících podlahovin včetně jednosložkového dvouvrstvého polymer nátěru</t>
  </si>
  <si>
    <t xml:space="preserve">-1311311038</t>
  </si>
  <si>
    <t xml:space="preserve">23,75+12,25</t>
  </si>
  <si>
    <t xml:space="preserve">62</t>
  </si>
  <si>
    <t xml:space="preserve">776-PC 1</t>
  </si>
  <si>
    <t xml:space="preserve">Výměna přechodové lišty mezi kuchyní a předsíní</t>
  </si>
  <si>
    <t xml:space="preserve">-1838945789</t>
  </si>
  <si>
    <t xml:space="preserve">63</t>
  </si>
  <si>
    <t xml:space="preserve">998776201</t>
  </si>
  <si>
    <t xml:space="preserve">Přesun hmot procentní pro podlahy povlakové v objektech v do 6 m</t>
  </si>
  <si>
    <t xml:space="preserve">179962692</t>
  </si>
  <si>
    <t xml:space="preserve">783</t>
  </si>
  <si>
    <t xml:space="preserve">Dokončovací práce - nátěry</t>
  </si>
  <si>
    <t xml:space="preserve">64</t>
  </si>
  <si>
    <t xml:space="preserve">783106801</t>
  </si>
  <si>
    <t xml:space="preserve">Odstranění nátěrů z truhlářských konstrukcí obroušením</t>
  </si>
  <si>
    <t xml:space="preserve">1102012488</t>
  </si>
  <si>
    <t xml:space="preserve">1,0*2,05*2*3</t>
  </si>
  <si>
    <t xml:space="preserve">65</t>
  </si>
  <si>
    <t xml:space="preserve">783114101</t>
  </si>
  <si>
    <t xml:space="preserve">Základní jednonásobný syntetický nátěr truhlářských konstrukcí</t>
  </si>
  <si>
    <t xml:space="preserve">-392139280</t>
  </si>
  <si>
    <t xml:space="preserve">66</t>
  </si>
  <si>
    <t xml:space="preserve">783117101</t>
  </si>
  <si>
    <t xml:space="preserve">Krycí jednonásobný syntetický nátěr truhlářských konstrukcí 2x</t>
  </si>
  <si>
    <t xml:space="preserve">-999761895</t>
  </si>
  <si>
    <t xml:space="preserve">67</t>
  </si>
  <si>
    <t xml:space="preserve">783122131</t>
  </si>
  <si>
    <t xml:space="preserve">Plošné (plné) tmelení truhlářských konstrukcí včetně přebroušení disperzním tmelem</t>
  </si>
  <si>
    <t xml:space="preserve">-1150143381</t>
  </si>
  <si>
    <t xml:space="preserve">68</t>
  </si>
  <si>
    <t xml:space="preserve">783306801</t>
  </si>
  <si>
    <t xml:space="preserve">Odstranění nátěru ze zámečnických konstrukcí obroušením</t>
  </si>
  <si>
    <t xml:space="preserve">-508118991</t>
  </si>
  <si>
    <t xml:space="preserve">4,9*0,25*3</t>
  </si>
  <si>
    <t xml:space="preserve">69</t>
  </si>
  <si>
    <t xml:space="preserve">783314101</t>
  </si>
  <si>
    <t xml:space="preserve">Základní jednonásobný syntetický nátěr zámečnických konstrukcí</t>
  </si>
  <si>
    <t xml:space="preserve">-667426276</t>
  </si>
  <si>
    <t xml:space="preserve">70</t>
  </si>
  <si>
    <t xml:space="preserve">783315101</t>
  </si>
  <si>
    <t xml:space="preserve">Mezinátěr jednonásobný syntetický standardní zámečnických konstrukcí</t>
  </si>
  <si>
    <t xml:space="preserve">223661515</t>
  </si>
  <si>
    <t xml:space="preserve">71</t>
  </si>
  <si>
    <t xml:space="preserve">783317101</t>
  </si>
  <si>
    <t xml:space="preserve">Krycí jednonásobný syntetický standardní nátěr zámečnických konstrukcí</t>
  </si>
  <si>
    <t xml:space="preserve">-1106505076</t>
  </si>
  <si>
    <t xml:space="preserve">784</t>
  </si>
  <si>
    <t xml:space="preserve">Dokončovací práce - malby a tapety</t>
  </si>
  <si>
    <t xml:space="preserve">72</t>
  </si>
  <si>
    <t xml:space="preserve">784121001</t>
  </si>
  <si>
    <t xml:space="preserve">Oškrabání malby v mísnostech v do 3,80 m</t>
  </si>
  <si>
    <t xml:space="preserve">957075423</t>
  </si>
  <si>
    <t xml:space="preserve">73</t>
  </si>
  <si>
    <t xml:space="preserve">784121011</t>
  </si>
  <si>
    <t xml:space="preserve">Rozmývání podkladu po oškrabání malby v místnostech v do 3,80 m</t>
  </si>
  <si>
    <t xml:space="preserve">-28650916</t>
  </si>
  <si>
    <t xml:space="preserve">74</t>
  </si>
  <si>
    <t xml:space="preserve">784151031</t>
  </si>
  <si>
    <t xml:space="preserve">Dvojnásobné izolování nitrocelulózovým lakem v místnostech v do 3,80 m</t>
  </si>
  <si>
    <t xml:space="preserve">226383254</t>
  </si>
  <si>
    <t xml:space="preserve">75</t>
  </si>
  <si>
    <t xml:space="preserve">784181101</t>
  </si>
  <si>
    <t xml:space="preserve">Speciální penetrace podkladu v místnostech v do 3,80 m-místnosti jsou po silném kuřákovi</t>
  </si>
  <si>
    <t xml:space="preserve">-88138835</t>
  </si>
  <si>
    <t xml:space="preserve">76</t>
  </si>
  <si>
    <t xml:space="preserve">784221101</t>
  </si>
  <si>
    <t xml:space="preserve">Dvojnásobné bílé malby ze směsí za sucha dobře otěruvzdorných v místnostech do 3,80 m-po silném kuřákovi</t>
  </si>
  <si>
    <t xml:space="preserve">1883557950</t>
  </si>
  <si>
    <t xml:space="preserve">HZS</t>
  </si>
  <si>
    <t xml:space="preserve">Hodinové zúčtovací sazby</t>
  </si>
  <si>
    <t xml:space="preserve">77</t>
  </si>
  <si>
    <t xml:space="preserve">HZS2211</t>
  </si>
  <si>
    <t xml:space="preserve">Hodinová zúčtovací sazba instalatér</t>
  </si>
  <si>
    <t xml:space="preserve">512</t>
  </si>
  <si>
    <t xml:space="preserve">-265697946</t>
  </si>
  <si>
    <t xml:space="preserve">"drobné pomocné instalatérské práce"3</t>
  </si>
  <si>
    <t xml:space="preserve">78</t>
  </si>
  <si>
    <t xml:space="preserve">HZS2231</t>
  </si>
  <si>
    <t xml:space="preserve">Hodinová zúčtovací sazba elektrikář</t>
  </si>
  <si>
    <t xml:space="preserve">-473880964</t>
  </si>
  <si>
    <t xml:space="preserve">" prohlídka systému"3</t>
  </si>
  <si>
    <t xml:space="preserve">"drobné pomocné práce"2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</si>
  <si>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</si>
  <si>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</si>
  <si>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</si>
  <si>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</si>
  <si>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79</t>
  </si>
  <si>
    <t xml:space="preserve">030001000</t>
  </si>
  <si>
    <t xml:space="preserve">Zařízení staveniště 1%</t>
  </si>
  <si>
    <t xml:space="preserve">1024</t>
  </si>
  <si>
    <t xml:space="preserve">-211915958</t>
  </si>
  <si>
    <t xml:space="preserve">VRN6</t>
  </si>
  <si>
    <t xml:space="preserve">Územní vlivy</t>
  </si>
  <si>
    <t xml:space="preserve">80</t>
  </si>
  <si>
    <t xml:space="preserve">060001000</t>
  </si>
  <si>
    <t xml:space="preserve">-320222389</t>
  </si>
  <si>
    <t xml:space="preserve">VRN7</t>
  </si>
  <si>
    <t xml:space="preserve">Provozní vlivy</t>
  </si>
  <si>
    <t xml:space="preserve">81</t>
  </si>
  <si>
    <t xml:space="preserve">070001000</t>
  </si>
  <si>
    <t xml:space="preserve">Provozní vlivy 2%</t>
  </si>
  <si>
    <t xml:space="preserve">1437347916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</si>
</sst>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Jablonova141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č.141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Jabloňova 22-28,Brno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12. 8. 2023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Statutární m.Brno,OSM,Husova3,Brno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'Jablonova141 - Oprava byt...'!J28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'Jablonova141 - Oprava byt...'!P132</f>
        <v>0</v>
      </c>
      <c r="AV95" s="94" t="n">
        <f aca="false">'Jablonova141 - Oprava byt...'!J31</f>
        <v>0</v>
      </c>
      <c r="AW95" s="94" t="n">
        <f aca="false">'Jablonova141 - Oprava byt...'!J32</f>
        <v>0</v>
      </c>
      <c r="AX95" s="94" t="n">
        <f aca="false">'Jablonova141 - Oprava byt...'!J33</f>
        <v>0</v>
      </c>
      <c r="AY95" s="94" t="n">
        <f aca="false">'Jablonova141 - Oprava byt...'!J34</f>
        <v>0</v>
      </c>
      <c r="AZ95" s="94" t="n">
        <f aca="false">'Jablonova141 - Oprava byt...'!F31</f>
        <v>0</v>
      </c>
      <c r="BA95" s="94" t="n">
        <f aca="false">'Jablonova141 - Oprava byt...'!F32</f>
        <v>0</v>
      </c>
      <c r="BB95" s="94" t="n">
        <f aca="false">'Jablonova141 - Oprava byt...'!F33</f>
        <v>0</v>
      </c>
      <c r="BC95" s="94" t="n">
        <f aca="false">'Jablonova141 - Oprava byt...'!F34</f>
        <v>0</v>
      </c>
      <c r="BD95" s="96" t="n">
        <f aca="false">'Jablonova141 - Oprava byt...'!F35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ablonova141 - Oprava byt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261"/>
  <sheetViews>
    <sheetView showFormulas="false" showGridLines="false" showRowColHeaders="true" showZeros="true" rightToLeft="false" tabSelected="true" showOutlineSymbols="true" defaultGridColor="true" view="normal" topLeftCell="A234" colorId="64" zoomScale="100" zoomScaleNormal="100" zoomScalePageLayoutView="100" workbookViewId="0">
      <selection pane="topLeft" activeCell="K252" activeCellId="0" sqref="K252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12. 8. 2023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ROUND((SUM(BE132:BE260)),  2)</f>
        <v>0</v>
      </c>
      <c r="G31" s="22"/>
      <c r="H31" s="22"/>
      <c r="I31" s="112" t="n">
        <v>0.21</v>
      </c>
      <c r="J31" s="111" t="n">
        <f aca="false">ROUND(((SUM(BE132:BE260))*I31),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ROUND((SUM(BF132:BF260)),  2)</f>
        <v>0</v>
      </c>
      <c r="G32" s="22"/>
      <c r="H32" s="22"/>
      <c r="I32" s="112" t="n">
        <v>0.15</v>
      </c>
      <c r="J32" s="111" t="n">
        <f aca="false">ROUND(((SUM(BF132:BF260))*I32),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ROUND((SUM(BG132:BG260)),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ROUND((SUM(BH132:BH260)),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ROUND((SUM(BI132:BI260)),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č.141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Jabloňova 22-28,Brno</v>
      </c>
      <c r="G87" s="22"/>
      <c r="H87" s="22"/>
      <c r="I87" s="15" t="s">
        <v>21</v>
      </c>
      <c r="J87" s="101" t="str">
        <f aca="false">IF(J10="","",J10)</f>
        <v>12. 8. 2023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Statutární m.Brno,OSM,Husova3,Brno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J133</f>
        <v>0</v>
      </c>
      <c r="L95" s="126"/>
    </row>
    <row r="96" s="130" customFormat="true" ht="19.9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J134</f>
        <v>0</v>
      </c>
      <c r="L96" s="131"/>
    </row>
    <row r="97" s="130" customFormat="true" ht="19.9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J146</f>
        <v>0</v>
      </c>
      <c r="L97" s="131"/>
    </row>
    <row r="98" s="130" customFormat="true" ht="19.9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J165</f>
        <v>0</v>
      </c>
      <c r="L98" s="131"/>
    </row>
    <row r="99" s="130" customFormat="true" ht="19.9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J171</f>
        <v>0</v>
      </c>
      <c r="L99" s="131"/>
    </row>
    <row r="100" s="125" customFormat="true" ht="24.95" hidden="false" customHeight="true" outlineLevel="0" collapsed="false">
      <c r="B100" s="126"/>
      <c r="D100" s="127" t="s">
        <v>92</v>
      </c>
      <c r="E100" s="128"/>
      <c r="F100" s="128"/>
      <c r="G100" s="128"/>
      <c r="H100" s="128"/>
      <c r="I100" s="128"/>
      <c r="J100" s="129" t="n">
        <f aca="false">J173</f>
        <v>0</v>
      </c>
      <c r="L100" s="126"/>
    </row>
    <row r="101" s="130" customFormat="true" ht="19.9" hidden="false" customHeight="true" outlineLevel="0" collapsed="false">
      <c r="B101" s="131"/>
      <c r="D101" s="132" t="s">
        <v>93</v>
      </c>
      <c r="E101" s="133"/>
      <c r="F101" s="133"/>
      <c r="G101" s="133"/>
      <c r="H101" s="133"/>
      <c r="I101" s="133"/>
      <c r="J101" s="134" t="n">
        <f aca="false">J174</f>
        <v>0</v>
      </c>
      <c r="L101" s="131"/>
    </row>
    <row r="102" s="130" customFormat="true" ht="19.9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J177</f>
        <v>0</v>
      </c>
      <c r="L102" s="131"/>
    </row>
    <row r="103" s="130" customFormat="true" ht="19.9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J189</f>
        <v>0</v>
      </c>
      <c r="L103" s="131"/>
    </row>
    <row r="104" s="130" customFormat="true" ht="19.9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J193</f>
        <v>0</v>
      </c>
      <c r="L104" s="131"/>
    </row>
    <row r="105" s="130" customFormat="true" ht="19.9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J201</f>
        <v>0</v>
      </c>
      <c r="L105" s="131"/>
    </row>
    <row r="106" s="130" customFormat="true" ht="19.9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J216</f>
        <v>0</v>
      </c>
      <c r="L106" s="131"/>
    </row>
    <row r="107" s="130" customFormat="true" ht="19.9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J223</f>
        <v>0</v>
      </c>
      <c r="L107" s="131"/>
    </row>
    <row r="108" s="130" customFormat="true" ht="19.9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J229</f>
        <v>0</v>
      </c>
      <c r="L108" s="131"/>
    </row>
    <row r="109" s="130" customFormat="true" ht="19.9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J240</f>
        <v>0</v>
      </c>
      <c r="L109" s="131"/>
    </row>
    <row r="110" s="125" customFormat="true" ht="24.95" hidden="false" customHeight="true" outlineLevel="0" collapsed="false">
      <c r="B110" s="126"/>
      <c r="D110" s="127" t="s">
        <v>102</v>
      </c>
      <c r="E110" s="128"/>
      <c r="F110" s="128"/>
      <c r="G110" s="128"/>
      <c r="H110" s="128"/>
      <c r="I110" s="128"/>
      <c r="J110" s="129" t="n">
        <f aca="false">J246</f>
        <v>0</v>
      </c>
      <c r="L110" s="126"/>
    </row>
    <row r="111" s="125" customFormat="true" ht="24.95" hidden="false" customHeight="true" outlineLevel="0" collapsed="false">
      <c r="B111" s="126"/>
      <c r="D111" s="127" t="s">
        <v>103</v>
      </c>
      <c r="E111" s="128"/>
      <c r="F111" s="128"/>
      <c r="G111" s="128"/>
      <c r="H111" s="128"/>
      <c r="I111" s="128"/>
      <c r="J111" s="129" t="n">
        <f aca="false">J254</f>
        <v>0</v>
      </c>
      <c r="L111" s="126"/>
    </row>
    <row r="112" s="130" customFormat="true" ht="19.9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J255</f>
        <v>0</v>
      </c>
      <c r="L112" s="131"/>
    </row>
    <row r="113" s="130" customFormat="true" ht="19.9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J257</f>
        <v>0</v>
      </c>
      <c r="L113" s="131"/>
    </row>
    <row r="114" s="130" customFormat="true" ht="19.9" hidden="false" customHeight="true" outlineLevel="0" collapsed="false">
      <c r="B114" s="131"/>
      <c r="D114" s="132" t="s">
        <v>106</v>
      </c>
      <c r="E114" s="133"/>
      <c r="F114" s="133"/>
      <c r="G114" s="133"/>
      <c r="H114" s="133"/>
      <c r="I114" s="133"/>
      <c r="J114" s="134" t="n">
        <f aca="false">J259</f>
        <v>0</v>
      </c>
      <c r="L114" s="131"/>
    </row>
    <row r="115" s="27" customFormat="true" ht="21.8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6.95" hidden="false" customHeight="true" outlineLevel="0" collapsed="false">
      <c r="A116" s="22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20" s="27" customFormat="true" ht="6.95" hidden="false" customHeight="true" outlineLevel="0" collapsed="false">
      <c r="A120" s="22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24.95" hidden="false" customHeight="true" outlineLevel="0" collapsed="false">
      <c r="A121" s="22"/>
      <c r="B121" s="23"/>
      <c r="C121" s="7" t="s">
        <v>107</v>
      </c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15</v>
      </c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16.5" hidden="false" customHeight="true" outlineLevel="0" collapsed="false">
      <c r="A124" s="22"/>
      <c r="B124" s="23"/>
      <c r="C124" s="22"/>
      <c r="D124" s="22"/>
      <c r="E124" s="100" t="str">
        <f aca="false">E7</f>
        <v>Oprava bytu č.141</v>
      </c>
      <c r="F124" s="100"/>
      <c r="G124" s="100"/>
      <c r="H124" s="100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6.95" hidden="false" customHeight="true" outlineLevel="0" collapsed="false">
      <c r="A125" s="22"/>
      <c r="B125" s="23"/>
      <c r="C125" s="22"/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2" hidden="false" customHeight="true" outlineLevel="0" collapsed="false">
      <c r="A126" s="22"/>
      <c r="B126" s="23"/>
      <c r="C126" s="15" t="s">
        <v>19</v>
      </c>
      <c r="D126" s="22"/>
      <c r="E126" s="22"/>
      <c r="F126" s="16" t="str">
        <f aca="false">F10</f>
        <v>Jabloňova 22-28,Brno</v>
      </c>
      <c r="G126" s="22"/>
      <c r="H126" s="22"/>
      <c r="I126" s="15" t="s">
        <v>21</v>
      </c>
      <c r="J126" s="101" t="str">
        <f aca="false">IF(J10="","",J10)</f>
        <v>12. 8. 2023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6.95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5.15" hidden="false" customHeight="true" outlineLevel="0" collapsed="false">
      <c r="A128" s="22"/>
      <c r="B128" s="23"/>
      <c r="C128" s="15" t="s">
        <v>23</v>
      </c>
      <c r="D128" s="22"/>
      <c r="E128" s="22"/>
      <c r="F128" s="16" t="str">
        <f aca="false">E13</f>
        <v>Statutární m.Brno,OSM,Husova3,Brno</v>
      </c>
      <c r="G128" s="22"/>
      <c r="H128" s="22"/>
      <c r="I128" s="15" t="s">
        <v>29</v>
      </c>
      <c r="J128" s="121" t="str">
        <f aca="false">E19</f>
        <v>Radka Volková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5.15" hidden="false" customHeight="true" outlineLevel="0" collapsed="false">
      <c r="A129" s="22"/>
      <c r="B129" s="23"/>
      <c r="C129" s="15" t="s">
        <v>27</v>
      </c>
      <c r="D129" s="22"/>
      <c r="E129" s="22"/>
      <c r="F129" s="16" t="str">
        <f aca="false">IF(E16="","",E16)</f>
        <v>Vyplň údaj</v>
      </c>
      <c r="G129" s="22"/>
      <c r="H129" s="22"/>
      <c r="I129" s="15" t="s">
        <v>32</v>
      </c>
      <c r="J129" s="121" t="str">
        <f aca="false">E22</f>
        <v>Radka Volková</v>
      </c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0.3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141" customFormat="true" ht="29.3" hidden="false" customHeight="true" outlineLevel="0" collapsed="false">
      <c r="A131" s="135"/>
      <c r="B131" s="136"/>
      <c r="C131" s="137" t="s">
        <v>108</v>
      </c>
      <c r="D131" s="138" t="s">
        <v>59</v>
      </c>
      <c r="E131" s="138" t="s">
        <v>55</v>
      </c>
      <c r="F131" s="138" t="s">
        <v>56</v>
      </c>
      <c r="G131" s="138" t="s">
        <v>109</v>
      </c>
      <c r="H131" s="138" t="s">
        <v>110</v>
      </c>
      <c r="I131" s="138" t="s">
        <v>111</v>
      </c>
      <c r="J131" s="138" t="s">
        <v>84</v>
      </c>
      <c r="K131" s="139" t="s">
        <v>112</v>
      </c>
      <c r="L131" s="140"/>
      <c r="M131" s="68"/>
      <c r="N131" s="69" t="s">
        <v>38</v>
      </c>
      <c r="O131" s="69" t="s">
        <v>113</v>
      </c>
      <c r="P131" s="69" t="s">
        <v>114</v>
      </c>
      <c r="Q131" s="69" t="s">
        <v>115</v>
      </c>
      <c r="R131" s="69" t="s">
        <v>116</v>
      </c>
      <c r="S131" s="69" t="s">
        <v>117</v>
      </c>
      <c r="T131" s="70" t="s">
        <v>118</v>
      </c>
      <c r="U131" s="135"/>
      <c r="V131" s="135"/>
      <c r="W131" s="135"/>
      <c r="X131" s="135"/>
      <c r="Y131" s="135"/>
      <c r="Z131" s="135"/>
      <c r="AA131" s="135"/>
      <c r="AB131" s="135"/>
      <c r="AC131" s="135"/>
      <c r="AD131" s="135"/>
      <c r="AE131" s="135"/>
    </row>
    <row r="132" s="27" customFormat="true" ht="22.8" hidden="false" customHeight="true" outlineLevel="0" collapsed="false">
      <c r="A132" s="22"/>
      <c r="B132" s="23"/>
      <c r="C132" s="76" t="s">
        <v>119</v>
      </c>
      <c r="D132" s="22"/>
      <c r="E132" s="22"/>
      <c r="F132" s="22"/>
      <c r="G132" s="22"/>
      <c r="H132" s="22"/>
      <c r="I132" s="22"/>
      <c r="J132" s="142" t="n">
        <f aca="false">BK132</f>
        <v>0</v>
      </c>
      <c r="K132" s="22"/>
      <c r="L132" s="23"/>
      <c r="M132" s="71"/>
      <c r="N132" s="58"/>
      <c r="O132" s="72"/>
      <c r="P132" s="143" t="n">
        <f aca="false">P133+P173+P246+P254</f>
        <v>0</v>
      </c>
      <c r="Q132" s="72"/>
      <c r="R132" s="143" t="n">
        <f aca="false">R133+R173+R246+R254</f>
        <v>1.29518966</v>
      </c>
      <c r="S132" s="72"/>
      <c r="T132" s="144" t="n">
        <f aca="false">T133+T173+T246+T254</f>
        <v>1.34384124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T132" s="3" t="s">
        <v>73</v>
      </c>
      <c r="AU132" s="3" t="s">
        <v>86</v>
      </c>
      <c r="BK132" s="145" t="n">
        <f aca="false">BK133+BK173+BK246+BK254</f>
        <v>0</v>
      </c>
    </row>
    <row r="133" s="146" customFormat="true" ht="25.9" hidden="false" customHeight="true" outlineLevel="0" collapsed="false">
      <c r="B133" s="147"/>
      <c r="D133" s="148" t="s">
        <v>73</v>
      </c>
      <c r="E133" s="149" t="s">
        <v>120</v>
      </c>
      <c r="F133" s="149" t="s">
        <v>121</v>
      </c>
      <c r="I133" s="150"/>
      <c r="J133" s="151" t="n">
        <f aca="false">BK133</f>
        <v>0</v>
      </c>
      <c r="L133" s="147"/>
      <c r="M133" s="152"/>
      <c r="N133" s="153"/>
      <c r="O133" s="153"/>
      <c r="P133" s="154" t="n">
        <f aca="false">P134+P146+P165+P171</f>
        <v>0</v>
      </c>
      <c r="Q133" s="153"/>
      <c r="R133" s="154" t="n">
        <f aca="false">R134+R146+R165+R171</f>
        <v>0.9109437</v>
      </c>
      <c r="S133" s="153"/>
      <c r="T133" s="155" t="n">
        <f aca="false">T134+T146+T165+T171</f>
        <v>1.154434</v>
      </c>
      <c r="W133" s="156" t="s">
        <v>122</v>
      </c>
      <c r="AR133" s="148" t="s">
        <v>79</v>
      </c>
      <c r="AT133" s="157" t="s">
        <v>73</v>
      </c>
      <c r="AU133" s="157" t="s">
        <v>74</v>
      </c>
      <c r="AY133" s="148" t="s">
        <v>123</v>
      </c>
      <c r="BK133" s="158" t="n">
        <f aca="false">BK134+BK146+BK165+BK171</f>
        <v>0</v>
      </c>
    </row>
    <row r="134" s="146" customFormat="true" ht="22.8" hidden="false" customHeight="true" outlineLevel="0" collapsed="false">
      <c r="B134" s="147"/>
      <c r="D134" s="148" t="s">
        <v>73</v>
      </c>
      <c r="E134" s="159" t="s">
        <v>124</v>
      </c>
      <c r="F134" s="159" t="s">
        <v>125</v>
      </c>
      <c r="I134" s="150"/>
      <c r="J134" s="160" t="n">
        <f aca="false">BK134</f>
        <v>0</v>
      </c>
      <c r="L134" s="147"/>
      <c r="M134" s="152"/>
      <c r="N134" s="153"/>
      <c r="O134" s="153"/>
      <c r="P134" s="154" t="n">
        <f aca="false">SUM(P135:P145)</f>
        <v>0</v>
      </c>
      <c r="Q134" s="153"/>
      <c r="R134" s="154" t="n">
        <f aca="false">SUM(R135:R145)</f>
        <v>0.8491017</v>
      </c>
      <c r="S134" s="153"/>
      <c r="T134" s="155" t="n">
        <f aca="false">SUM(T135:T145)</f>
        <v>0</v>
      </c>
      <c r="AR134" s="148" t="s">
        <v>79</v>
      </c>
      <c r="AT134" s="157" t="s">
        <v>73</v>
      </c>
      <c r="AU134" s="157" t="s">
        <v>79</v>
      </c>
      <c r="AY134" s="148" t="s">
        <v>123</v>
      </c>
      <c r="BK134" s="158" t="n">
        <f aca="false">SUM(BK135:BK145)</f>
        <v>0</v>
      </c>
    </row>
    <row r="135" s="27" customFormat="true" ht="24.15" hidden="false" customHeight="true" outlineLevel="0" collapsed="false">
      <c r="A135" s="22"/>
      <c r="B135" s="161"/>
      <c r="C135" s="162" t="s">
        <v>79</v>
      </c>
      <c r="D135" s="162" t="s">
        <v>126</v>
      </c>
      <c r="E135" s="163" t="s">
        <v>127</v>
      </c>
      <c r="F135" s="156" t="s">
        <v>128</v>
      </c>
      <c r="G135" s="164" t="s">
        <v>129</v>
      </c>
      <c r="H135" s="165" t="n">
        <v>46.05</v>
      </c>
      <c r="I135" s="166"/>
      <c r="J135" s="167" t="n">
        <f aca="false">ROUND(I135*H135,2)</f>
        <v>0</v>
      </c>
      <c r="K135" s="156" t="s">
        <v>122</v>
      </c>
      <c r="L135" s="23"/>
      <c r="M135" s="168"/>
      <c r="N135" s="169" t="s">
        <v>40</v>
      </c>
      <c r="O135" s="60"/>
      <c r="P135" s="170" t="n">
        <f aca="false">O135*H135</f>
        <v>0</v>
      </c>
      <c r="Q135" s="170" t="n">
        <v>0.0057</v>
      </c>
      <c r="R135" s="170" t="n">
        <f aca="false">Q135*H135</f>
        <v>0.262485</v>
      </c>
      <c r="S135" s="170" t="n">
        <v>0</v>
      </c>
      <c r="T135" s="171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2" t="s">
        <v>130</v>
      </c>
      <c r="AT135" s="172" t="s">
        <v>126</v>
      </c>
      <c r="AU135" s="172" t="s">
        <v>131</v>
      </c>
      <c r="AY135" s="3" t="s">
        <v>123</v>
      </c>
      <c r="BE135" s="173" t="n">
        <f aca="false">IF(N135="základní",J135,0)</f>
        <v>0</v>
      </c>
      <c r="BF135" s="173" t="n">
        <f aca="false">IF(N135="snížená",J135,0)</f>
        <v>0</v>
      </c>
      <c r="BG135" s="173" t="n">
        <f aca="false">IF(N135="zákl. přenesená",J135,0)</f>
        <v>0</v>
      </c>
      <c r="BH135" s="173" t="n">
        <f aca="false">IF(N135="sníž. přenesená",J135,0)</f>
        <v>0</v>
      </c>
      <c r="BI135" s="173" t="n">
        <f aca="false">IF(N135="nulová",J135,0)</f>
        <v>0</v>
      </c>
      <c r="BJ135" s="3" t="s">
        <v>131</v>
      </c>
      <c r="BK135" s="173" t="n">
        <f aca="false">ROUND(I135*H135,2)</f>
        <v>0</v>
      </c>
      <c r="BL135" s="3" t="s">
        <v>130</v>
      </c>
      <c r="BM135" s="172" t="s">
        <v>132</v>
      </c>
    </row>
    <row r="136" s="174" customFormat="true" ht="12.8" hidden="false" customHeight="false" outlineLevel="0" collapsed="false">
      <c r="B136" s="175"/>
      <c r="D136" s="176" t="s">
        <v>133</v>
      </c>
      <c r="E136" s="177"/>
      <c r="F136" s="178" t="s">
        <v>134</v>
      </c>
      <c r="H136" s="179" t="n">
        <v>46.05</v>
      </c>
      <c r="I136" s="180"/>
      <c r="L136" s="175"/>
      <c r="M136" s="181"/>
      <c r="N136" s="182"/>
      <c r="O136" s="182"/>
      <c r="P136" s="182"/>
      <c r="Q136" s="182"/>
      <c r="R136" s="182"/>
      <c r="S136" s="182"/>
      <c r="T136" s="183"/>
      <c r="AT136" s="177" t="s">
        <v>133</v>
      </c>
      <c r="AU136" s="177" t="s">
        <v>131</v>
      </c>
      <c r="AV136" s="174" t="s">
        <v>131</v>
      </c>
      <c r="AW136" s="174" t="s">
        <v>31</v>
      </c>
      <c r="AX136" s="174" t="s">
        <v>79</v>
      </c>
      <c r="AY136" s="177" t="s">
        <v>123</v>
      </c>
    </row>
    <row r="137" s="27" customFormat="true" ht="24.15" hidden="false" customHeight="true" outlineLevel="0" collapsed="false">
      <c r="A137" s="22"/>
      <c r="B137" s="161"/>
      <c r="C137" s="162" t="s">
        <v>131</v>
      </c>
      <c r="D137" s="162" t="s">
        <v>126</v>
      </c>
      <c r="E137" s="163" t="s">
        <v>135</v>
      </c>
      <c r="F137" s="156" t="s">
        <v>136</v>
      </c>
      <c r="G137" s="164" t="s">
        <v>129</v>
      </c>
      <c r="H137" s="165" t="n">
        <v>102.831</v>
      </c>
      <c r="I137" s="166"/>
      <c r="J137" s="167" t="n">
        <f aca="false">ROUND(I137*H137,2)</f>
        <v>0</v>
      </c>
      <c r="K137" s="156" t="s">
        <v>122</v>
      </c>
      <c r="L137" s="23"/>
      <c r="M137" s="168"/>
      <c r="N137" s="169" t="s">
        <v>40</v>
      </c>
      <c r="O137" s="60"/>
      <c r="P137" s="170" t="n">
        <f aca="false">O137*H137</f>
        <v>0</v>
      </c>
      <c r="Q137" s="170" t="n">
        <v>0.0057</v>
      </c>
      <c r="R137" s="170" t="n">
        <f aca="false">Q137*H137</f>
        <v>0.5861367</v>
      </c>
      <c r="S137" s="170" t="n">
        <v>0</v>
      </c>
      <c r="T137" s="171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2" t="s">
        <v>130</v>
      </c>
      <c r="AT137" s="172" t="s">
        <v>126</v>
      </c>
      <c r="AU137" s="172" t="s">
        <v>131</v>
      </c>
      <c r="AY137" s="3" t="s">
        <v>123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131</v>
      </c>
      <c r="BK137" s="173" t="n">
        <f aca="false">ROUND(I137*H137,2)</f>
        <v>0</v>
      </c>
      <c r="BL137" s="3" t="s">
        <v>130</v>
      </c>
      <c r="BM137" s="172" t="s">
        <v>137</v>
      </c>
    </row>
    <row r="138" s="174" customFormat="true" ht="12.8" hidden="false" customHeight="false" outlineLevel="0" collapsed="false">
      <c r="B138" s="175"/>
      <c r="D138" s="176" t="s">
        <v>133</v>
      </c>
      <c r="E138" s="177"/>
      <c r="F138" s="178" t="s">
        <v>138</v>
      </c>
      <c r="H138" s="179" t="n">
        <v>10.324</v>
      </c>
      <c r="I138" s="180"/>
      <c r="L138" s="175"/>
      <c r="M138" s="181"/>
      <c r="N138" s="182"/>
      <c r="O138" s="182"/>
      <c r="P138" s="182"/>
      <c r="Q138" s="182"/>
      <c r="R138" s="182"/>
      <c r="S138" s="182"/>
      <c r="T138" s="183"/>
      <c r="AT138" s="177" t="s">
        <v>133</v>
      </c>
      <c r="AU138" s="177" t="s">
        <v>131</v>
      </c>
      <c r="AV138" s="174" t="s">
        <v>131</v>
      </c>
      <c r="AW138" s="174" t="s">
        <v>31</v>
      </c>
      <c r="AX138" s="174" t="s">
        <v>74</v>
      </c>
      <c r="AY138" s="177" t="s">
        <v>123</v>
      </c>
    </row>
    <row r="139" s="174" customFormat="true" ht="12.8" hidden="false" customHeight="false" outlineLevel="0" collapsed="false">
      <c r="B139" s="175"/>
      <c r="D139" s="176" t="s">
        <v>133</v>
      </c>
      <c r="E139" s="177"/>
      <c r="F139" s="178" t="s">
        <v>139</v>
      </c>
      <c r="H139" s="179" t="n">
        <v>5.94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133</v>
      </c>
      <c r="AU139" s="177" t="s">
        <v>131</v>
      </c>
      <c r="AV139" s="174" t="s">
        <v>131</v>
      </c>
      <c r="AW139" s="174" t="s">
        <v>31</v>
      </c>
      <c r="AX139" s="174" t="s">
        <v>74</v>
      </c>
      <c r="AY139" s="177" t="s">
        <v>123</v>
      </c>
    </row>
    <row r="140" s="174" customFormat="true" ht="12.8" hidden="false" customHeight="false" outlineLevel="0" collapsed="false">
      <c r="B140" s="175"/>
      <c r="D140" s="176" t="s">
        <v>133</v>
      </c>
      <c r="E140" s="177"/>
      <c r="F140" s="178" t="s">
        <v>140</v>
      </c>
      <c r="H140" s="179" t="n">
        <v>52.502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133</v>
      </c>
      <c r="AU140" s="177" t="s">
        <v>131</v>
      </c>
      <c r="AV140" s="174" t="s">
        <v>131</v>
      </c>
      <c r="AW140" s="174" t="s">
        <v>31</v>
      </c>
      <c r="AX140" s="174" t="s">
        <v>74</v>
      </c>
      <c r="AY140" s="177" t="s">
        <v>123</v>
      </c>
    </row>
    <row r="141" s="174" customFormat="true" ht="12.8" hidden="false" customHeight="false" outlineLevel="0" collapsed="false">
      <c r="B141" s="175"/>
      <c r="D141" s="176" t="s">
        <v>133</v>
      </c>
      <c r="E141" s="177"/>
      <c r="F141" s="178" t="s">
        <v>141</v>
      </c>
      <c r="H141" s="179" t="n">
        <v>34.065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133</v>
      </c>
      <c r="AU141" s="177" t="s">
        <v>131</v>
      </c>
      <c r="AV141" s="174" t="s">
        <v>131</v>
      </c>
      <c r="AW141" s="174" t="s">
        <v>31</v>
      </c>
      <c r="AX141" s="174" t="s">
        <v>74</v>
      </c>
      <c r="AY141" s="177" t="s">
        <v>123</v>
      </c>
    </row>
    <row r="142" s="184" customFormat="true" ht="12.8" hidden="false" customHeight="false" outlineLevel="0" collapsed="false">
      <c r="B142" s="185"/>
      <c r="D142" s="176" t="s">
        <v>133</v>
      </c>
      <c r="E142" s="186"/>
      <c r="F142" s="187" t="s">
        <v>142</v>
      </c>
      <c r="H142" s="188" t="n">
        <v>102.831</v>
      </c>
      <c r="I142" s="189"/>
      <c r="L142" s="185"/>
      <c r="M142" s="190"/>
      <c r="N142" s="191"/>
      <c r="O142" s="191"/>
      <c r="P142" s="191"/>
      <c r="Q142" s="191"/>
      <c r="R142" s="191"/>
      <c r="S142" s="191"/>
      <c r="T142" s="192"/>
      <c r="AT142" s="186" t="s">
        <v>133</v>
      </c>
      <c r="AU142" s="186" t="s">
        <v>131</v>
      </c>
      <c r="AV142" s="184" t="s">
        <v>130</v>
      </c>
      <c r="AW142" s="184" t="s">
        <v>31</v>
      </c>
      <c r="AX142" s="184" t="s">
        <v>79</v>
      </c>
      <c r="AY142" s="186" t="s">
        <v>123</v>
      </c>
    </row>
    <row r="143" s="27" customFormat="true" ht="24.15" hidden="false" customHeight="true" outlineLevel="0" collapsed="false">
      <c r="A143" s="22"/>
      <c r="B143" s="161"/>
      <c r="C143" s="162" t="s">
        <v>143</v>
      </c>
      <c r="D143" s="162" t="s">
        <v>126</v>
      </c>
      <c r="E143" s="163" t="s">
        <v>144</v>
      </c>
      <c r="F143" s="156" t="s">
        <v>145</v>
      </c>
      <c r="G143" s="164" t="s">
        <v>129</v>
      </c>
      <c r="H143" s="165" t="n">
        <v>6.188</v>
      </c>
      <c r="I143" s="166"/>
      <c r="J143" s="167" t="n">
        <f aca="false">ROUND(I143*H143,2)</f>
        <v>0</v>
      </c>
      <c r="K143" s="156" t="s">
        <v>122</v>
      </c>
      <c r="L143" s="23"/>
      <c r="M143" s="168"/>
      <c r="N143" s="169" t="s">
        <v>40</v>
      </c>
      <c r="O143" s="60"/>
      <c r="P143" s="170" t="n">
        <f aca="false">O143*H143</f>
        <v>0</v>
      </c>
      <c r="Q143" s="170" t="n">
        <v>0</v>
      </c>
      <c r="R143" s="170" t="n">
        <f aca="false">Q143*H143</f>
        <v>0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130</v>
      </c>
      <c r="AT143" s="172" t="s">
        <v>126</v>
      </c>
      <c r="AU143" s="172" t="s">
        <v>131</v>
      </c>
      <c r="AY143" s="3" t="s">
        <v>123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131</v>
      </c>
      <c r="BK143" s="173" t="n">
        <f aca="false">ROUND(I143*H143,2)</f>
        <v>0</v>
      </c>
      <c r="BL143" s="3" t="s">
        <v>130</v>
      </c>
      <c r="BM143" s="172" t="s">
        <v>146</v>
      </c>
    </row>
    <row r="144" s="174" customFormat="true" ht="12.8" hidden="false" customHeight="false" outlineLevel="0" collapsed="false">
      <c r="B144" s="175"/>
      <c r="D144" s="176" t="s">
        <v>133</v>
      </c>
      <c r="E144" s="177"/>
      <c r="F144" s="178" t="s">
        <v>147</v>
      </c>
      <c r="H144" s="179" t="n">
        <v>6.188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133</v>
      </c>
      <c r="AU144" s="177" t="s">
        <v>131</v>
      </c>
      <c r="AV144" s="174" t="s">
        <v>131</v>
      </c>
      <c r="AW144" s="174" t="s">
        <v>31</v>
      </c>
      <c r="AX144" s="174" t="s">
        <v>79</v>
      </c>
      <c r="AY144" s="177" t="s">
        <v>123</v>
      </c>
    </row>
    <row r="145" s="27" customFormat="true" ht="16.5" hidden="false" customHeight="true" outlineLevel="0" collapsed="false">
      <c r="A145" s="22"/>
      <c r="B145" s="161"/>
      <c r="C145" s="162" t="s">
        <v>130</v>
      </c>
      <c r="D145" s="162" t="s">
        <v>126</v>
      </c>
      <c r="E145" s="163" t="s">
        <v>148</v>
      </c>
      <c r="F145" s="156" t="s">
        <v>149</v>
      </c>
      <c r="G145" s="164" t="s">
        <v>150</v>
      </c>
      <c r="H145" s="165" t="n">
        <v>1</v>
      </c>
      <c r="I145" s="166"/>
      <c r="J145" s="167" t="n">
        <f aca="false">ROUND(I145*H145,2)</f>
        <v>0</v>
      </c>
      <c r="K145" s="156"/>
      <c r="L145" s="23"/>
      <c r="M145" s="168"/>
      <c r="N145" s="169" t="s">
        <v>40</v>
      </c>
      <c r="O145" s="60"/>
      <c r="P145" s="170" t="n">
        <f aca="false">O145*H145</f>
        <v>0</v>
      </c>
      <c r="Q145" s="170" t="n">
        <v>0.00048</v>
      </c>
      <c r="R145" s="170" t="n">
        <f aca="false">Q145*H145</f>
        <v>0.00048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130</v>
      </c>
      <c r="AT145" s="172" t="s">
        <v>126</v>
      </c>
      <c r="AU145" s="172" t="s">
        <v>131</v>
      </c>
      <c r="AY145" s="3" t="s">
        <v>123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131</v>
      </c>
      <c r="BK145" s="173" t="n">
        <f aca="false">ROUND(I145*H145,2)</f>
        <v>0</v>
      </c>
      <c r="BL145" s="3" t="s">
        <v>130</v>
      </c>
      <c r="BM145" s="172" t="s">
        <v>151</v>
      </c>
    </row>
    <row r="146" s="146" customFormat="true" ht="22.8" hidden="false" customHeight="true" outlineLevel="0" collapsed="false">
      <c r="B146" s="147"/>
      <c r="D146" s="148" t="s">
        <v>73</v>
      </c>
      <c r="E146" s="159" t="s">
        <v>152</v>
      </c>
      <c r="F146" s="159" t="s">
        <v>153</v>
      </c>
      <c r="I146" s="150"/>
      <c r="J146" s="160" t="n">
        <f aca="false">BK146</f>
        <v>0</v>
      </c>
      <c r="L146" s="147"/>
      <c r="M146" s="152"/>
      <c r="N146" s="153"/>
      <c r="O146" s="153"/>
      <c r="P146" s="154" t="n">
        <f aca="false">SUM(P147:P164)</f>
        <v>0</v>
      </c>
      <c r="Q146" s="153"/>
      <c r="R146" s="154" t="n">
        <f aca="false">SUM(R147:R164)</f>
        <v>0.061842</v>
      </c>
      <c r="S146" s="153"/>
      <c r="T146" s="155" t="n">
        <f aca="false">SUM(T147:T164)</f>
        <v>1.154434</v>
      </c>
      <c r="AR146" s="148" t="s">
        <v>79</v>
      </c>
      <c r="AT146" s="157" t="s">
        <v>73</v>
      </c>
      <c r="AU146" s="157" t="s">
        <v>79</v>
      </c>
      <c r="AY146" s="148" t="s">
        <v>123</v>
      </c>
      <c r="BK146" s="158" t="n">
        <f aca="false">SUM(BK147:BK164)</f>
        <v>0</v>
      </c>
    </row>
    <row r="147" s="27" customFormat="true" ht="24.15" hidden="false" customHeight="true" outlineLevel="0" collapsed="false">
      <c r="A147" s="22"/>
      <c r="B147" s="161"/>
      <c r="C147" s="162" t="s">
        <v>154</v>
      </c>
      <c r="D147" s="162" t="s">
        <v>126</v>
      </c>
      <c r="E147" s="163" t="s">
        <v>155</v>
      </c>
      <c r="F147" s="156" t="s">
        <v>156</v>
      </c>
      <c r="G147" s="164" t="s">
        <v>129</v>
      </c>
      <c r="H147" s="165" t="n">
        <v>46.05</v>
      </c>
      <c r="I147" s="166"/>
      <c r="J147" s="167" t="n">
        <f aca="false">ROUND(I147*H147,2)</f>
        <v>0</v>
      </c>
      <c r="K147" s="156" t="s">
        <v>122</v>
      </c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4E-005</v>
      </c>
      <c r="R147" s="170" t="n">
        <f aca="false">Q147*H147</f>
        <v>0.001842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130</v>
      </c>
      <c r="AT147" s="172" t="s">
        <v>126</v>
      </c>
      <c r="AU147" s="172" t="s">
        <v>131</v>
      </c>
      <c r="AY147" s="3" t="s">
        <v>123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131</v>
      </c>
      <c r="BK147" s="173" t="n">
        <f aca="false">ROUND(I147*H147,2)</f>
        <v>0</v>
      </c>
      <c r="BL147" s="3" t="s">
        <v>130</v>
      </c>
      <c r="BM147" s="172" t="s">
        <v>157</v>
      </c>
    </row>
    <row r="148" s="174" customFormat="true" ht="12.8" hidden="false" customHeight="false" outlineLevel="0" collapsed="false">
      <c r="B148" s="175"/>
      <c r="D148" s="176" t="s">
        <v>133</v>
      </c>
      <c r="E148" s="177"/>
      <c r="F148" s="178" t="s">
        <v>134</v>
      </c>
      <c r="H148" s="179" t="n">
        <v>46.05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133</v>
      </c>
      <c r="AU148" s="177" t="s">
        <v>131</v>
      </c>
      <c r="AV148" s="174" t="s">
        <v>131</v>
      </c>
      <c r="AW148" s="174" t="s">
        <v>31</v>
      </c>
      <c r="AX148" s="174" t="s">
        <v>79</v>
      </c>
      <c r="AY148" s="177" t="s">
        <v>123</v>
      </c>
    </row>
    <row r="149" s="27" customFormat="true" ht="62.7" hidden="false" customHeight="true" outlineLevel="0" collapsed="false">
      <c r="A149" s="22"/>
      <c r="B149" s="161"/>
      <c r="C149" s="162" t="s">
        <v>124</v>
      </c>
      <c r="D149" s="162" t="s">
        <v>126</v>
      </c>
      <c r="E149" s="163" t="s">
        <v>158</v>
      </c>
      <c r="F149" s="156" t="s">
        <v>159</v>
      </c>
      <c r="G149" s="164" t="s">
        <v>150</v>
      </c>
      <c r="H149" s="165" t="n">
        <v>1</v>
      </c>
      <c r="I149" s="166"/>
      <c r="J149" s="167" t="n">
        <f aca="false">ROUND(I149*H149,2)</f>
        <v>0</v>
      </c>
      <c r="K149" s="156"/>
      <c r="L149" s="23"/>
      <c r="M149" s="168"/>
      <c r="N149" s="169" t="s">
        <v>40</v>
      </c>
      <c r="O149" s="60"/>
      <c r="P149" s="170" t="n">
        <f aca="false">O149*H149</f>
        <v>0</v>
      </c>
      <c r="Q149" s="170" t="n">
        <v>0</v>
      </c>
      <c r="R149" s="170" t="n">
        <f aca="false">Q149*H149</f>
        <v>0</v>
      </c>
      <c r="S149" s="170" t="n">
        <v>0.61501</v>
      </c>
      <c r="T149" s="171" t="n">
        <f aca="false">S149*H149</f>
        <v>0.61501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130</v>
      </c>
      <c r="AT149" s="172" t="s">
        <v>126</v>
      </c>
      <c r="AU149" s="172" t="s">
        <v>131</v>
      </c>
      <c r="AY149" s="3" t="s">
        <v>123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131</v>
      </c>
      <c r="BK149" s="173" t="n">
        <f aca="false">ROUND(I149*H149,2)</f>
        <v>0</v>
      </c>
      <c r="BL149" s="3" t="s">
        <v>130</v>
      </c>
      <c r="BM149" s="172" t="s">
        <v>160</v>
      </c>
    </row>
    <row r="150" s="27" customFormat="true" ht="16.5" hidden="false" customHeight="true" outlineLevel="0" collapsed="false">
      <c r="A150" s="22"/>
      <c r="B150" s="161"/>
      <c r="C150" s="162" t="s">
        <v>161</v>
      </c>
      <c r="D150" s="162" t="s">
        <v>126</v>
      </c>
      <c r="E150" s="163" t="s">
        <v>162</v>
      </c>
      <c r="F150" s="156" t="s">
        <v>163</v>
      </c>
      <c r="G150" s="164" t="s">
        <v>150</v>
      </c>
      <c r="H150" s="165" t="n">
        <v>1</v>
      </c>
      <c r="I150" s="166"/>
      <c r="J150" s="167" t="n">
        <f aca="false">ROUND(I150*H150,2)</f>
        <v>0</v>
      </c>
      <c r="K150" s="156"/>
      <c r="L150" s="23"/>
      <c r="M150" s="168"/>
      <c r="N150" s="169" t="s">
        <v>40</v>
      </c>
      <c r="O150" s="60"/>
      <c r="P150" s="170" t="n">
        <f aca="false">O150*H150</f>
        <v>0</v>
      </c>
      <c r="Q150" s="170" t="n">
        <v>0.06</v>
      </c>
      <c r="R150" s="170" t="n">
        <f aca="false">Q150*H150</f>
        <v>0.06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130</v>
      </c>
      <c r="AT150" s="172" t="s">
        <v>126</v>
      </c>
      <c r="AU150" s="172" t="s">
        <v>131</v>
      </c>
      <c r="AY150" s="3" t="s">
        <v>123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131</v>
      </c>
      <c r="BK150" s="173" t="n">
        <f aca="false">ROUND(I150*H150,2)</f>
        <v>0</v>
      </c>
      <c r="BL150" s="3" t="s">
        <v>130</v>
      </c>
      <c r="BM150" s="172" t="s">
        <v>164</v>
      </c>
    </row>
    <row r="151" s="27" customFormat="true" ht="24.15" hidden="false" customHeight="true" outlineLevel="0" collapsed="false">
      <c r="A151" s="22"/>
      <c r="B151" s="161"/>
      <c r="C151" s="162" t="s">
        <v>165</v>
      </c>
      <c r="D151" s="162" t="s">
        <v>126</v>
      </c>
      <c r="E151" s="163" t="s">
        <v>166</v>
      </c>
      <c r="F151" s="156" t="s">
        <v>167</v>
      </c>
      <c r="G151" s="164" t="s">
        <v>150</v>
      </c>
      <c r="H151" s="165" t="n">
        <v>1</v>
      </c>
      <c r="I151" s="166"/>
      <c r="J151" s="167" t="n">
        <f aca="false">ROUND(I151*H151,2)</f>
        <v>0</v>
      </c>
      <c r="K151" s="156"/>
      <c r="L151" s="23"/>
      <c r="M151" s="168"/>
      <c r="N151" s="169" t="s">
        <v>40</v>
      </c>
      <c r="O151" s="60"/>
      <c r="P151" s="170" t="n">
        <f aca="false">O151*H151</f>
        <v>0</v>
      </c>
      <c r="Q151" s="170" t="n">
        <v>0</v>
      </c>
      <c r="R151" s="170" t="n">
        <f aca="false">Q151*H151</f>
        <v>0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130</v>
      </c>
      <c r="AT151" s="172" t="s">
        <v>126</v>
      </c>
      <c r="AU151" s="172" t="s">
        <v>131</v>
      </c>
      <c r="AY151" s="3" t="s">
        <v>123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131</v>
      </c>
      <c r="BK151" s="173" t="n">
        <f aca="false">ROUND(I151*H151,2)</f>
        <v>0</v>
      </c>
      <c r="BL151" s="3" t="s">
        <v>130</v>
      </c>
      <c r="BM151" s="172" t="s">
        <v>168</v>
      </c>
    </row>
    <row r="152" s="27" customFormat="true" ht="16.5" hidden="false" customHeight="true" outlineLevel="0" collapsed="false">
      <c r="A152" s="22"/>
      <c r="B152" s="161"/>
      <c r="C152" s="162" t="s">
        <v>152</v>
      </c>
      <c r="D152" s="162" t="s">
        <v>126</v>
      </c>
      <c r="E152" s="163" t="s">
        <v>169</v>
      </c>
      <c r="F152" s="156" t="s">
        <v>170</v>
      </c>
      <c r="G152" s="164" t="s">
        <v>171</v>
      </c>
      <c r="H152" s="165" t="n">
        <v>1</v>
      </c>
      <c r="I152" s="166"/>
      <c r="J152" s="167" t="n">
        <f aca="false">ROUND(I152*H152,2)</f>
        <v>0</v>
      </c>
      <c r="K152" s="156"/>
      <c r="L152" s="23"/>
      <c r="M152" s="168"/>
      <c r="N152" s="169" t="s">
        <v>40</v>
      </c>
      <c r="O152" s="60"/>
      <c r="P152" s="170" t="n">
        <f aca="false">O152*H152</f>
        <v>0</v>
      </c>
      <c r="Q152" s="170" t="n">
        <v>0</v>
      </c>
      <c r="R152" s="170" t="n">
        <f aca="false">Q152*H152</f>
        <v>0</v>
      </c>
      <c r="S152" s="170" t="n">
        <v>0.036</v>
      </c>
      <c r="T152" s="171" t="n">
        <f aca="false">S152*H152</f>
        <v>0.036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130</v>
      </c>
      <c r="AT152" s="172" t="s">
        <v>126</v>
      </c>
      <c r="AU152" s="172" t="s">
        <v>131</v>
      </c>
      <c r="AY152" s="3" t="s">
        <v>123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131</v>
      </c>
      <c r="BK152" s="173" t="n">
        <f aca="false">ROUND(I152*H152,2)</f>
        <v>0</v>
      </c>
      <c r="BL152" s="3" t="s">
        <v>130</v>
      </c>
      <c r="BM152" s="172" t="s">
        <v>172</v>
      </c>
    </row>
    <row r="153" s="174" customFormat="true" ht="12.8" hidden="false" customHeight="false" outlineLevel="0" collapsed="false">
      <c r="B153" s="175"/>
      <c r="D153" s="176" t="s">
        <v>133</v>
      </c>
      <c r="E153" s="177"/>
      <c r="F153" s="178" t="s">
        <v>79</v>
      </c>
      <c r="H153" s="179" t="n">
        <v>1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133</v>
      </c>
      <c r="AU153" s="177" t="s">
        <v>131</v>
      </c>
      <c r="AV153" s="174" t="s">
        <v>131</v>
      </c>
      <c r="AW153" s="174" t="s">
        <v>31</v>
      </c>
      <c r="AX153" s="174" t="s">
        <v>79</v>
      </c>
      <c r="AY153" s="177" t="s">
        <v>123</v>
      </c>
    </row>
    <row r="154" s="27" customFormat="true" ht="16.5" hidden="false" customHeight="true" outlineLevel="0" collapsed="false">
      <c r="A154" s="22"/>
      <c r="B154" s="161"/>
      <c r="C154" s="162" t="s">
        <v>173</v>
      </c>
      <c r="D154" s="162" t="s">
        <v>126</v>
      </c>
      <c r="E154" s="163" t="s">
        <v>174</v>
      </c>
      <c r="F154" s="156" t="s">
        <v>175</v>
      </c>
      <c r="G154" s="164" t="s">
        <v>176</v>
      </c>
      <c r="H154" s="165" t="n">
        <v>2</v>
      </c>
      <c r="I154" s="166"/>
      <c r="J154" s="167" t="n">
        <f aca="false">ROUND(I154*H154,2)</f>
        <v>0</v>
      </c>
      <c r="K154" s="156"/>
      <c r="L154" s="23"/>
      <c r="M154" s="168"/>
      <c r="N154" s="169" t="s">
        <v>40</v>
      </c>
      <c r="O154" s="60"/>
      <c r="P154" s="170" t="n">
        <f aca="false">O154*H154</f>
        <v>0</v>
      </c>
      <c r="Q154" s="170" t="n">
        <v>0</v>
      </c>
      <c r="R154" s="170" t="n">
        <f aca="false">Q154*H154</f>
        <v>0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130</v>
      </c>
      <c r="AT154" s="172" t="s">
        <v>126</v>
      </c>
      <c r="AU154" s="172" t="s">
        <v>131</v>
      </c>
      <c r="AY154" s="3" t="s">
        <v>123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131</v>
      </c>
      <c r="BK154" s="173" t="n">
        <f aca="false">ROUND(I154*H154,2)</f>
        <v>0</v>
      </c>
      <c r="BL154" s="3" t="s">
        <v>130</v>
      </c>
      <c r="BM154" s="172" t="s">
        <v>177</v>
      </c>
    </row>
    <row r="155" s="174" customFormat="true" ht="12.8" hidden="false" customHeight="false" outlineLevel="0" collapsed="false">
      <c r="B155" s="175"/>
      <c r="D155" s="176" t="s">
        <v>133</v>
      </c>
      <c r="E155" s="177"/>
      <c r="F155" s="178" t="s">
        <v>131</v>
      </c>
      <c r="H155" s="179" t="n">
        <v>2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133</v>
      </c>
      <c r="AU155" s="177" t="s">
        <v>131</v>
      </c>
      <c r="AV155" s="174" t="s">
        <v>131</v>
      </c>
      <c r="AW155" s="174" t="s">
        <v>31</v>
      </c>
      <c r="AX155" s="174" t="s">
        <v>79</v>
      </c>
      <c r="AY155" s="177" t="s">
        <v>123</v>
      </c>
    </row>
    <row r="156" s="27" customFormat="true" ht="21.75" hidden="false" customHeight="true" outlineLevel="0" collapsed="false">
      <c r="A156" s="22"/>
      <c r="B156" s="161"/>
      <c r="C156" s="162" t="s">
        <v>178</v>
      </c>
      <c r="D156" s="162" t="s">
        <v>126</v>
      </c>
      <c r="E156" s="163" t="s">
        <v>179</v>
      </c>
      <c r="F156" s="156" t="s">
        <v>180</v>
      </c>
      <c r="G156" s="164" t="s">
        <v>176</v>
      </c>
      <c r="H156" s="165" t="n">
        <v>6</v>
      </c>
      <c r="I156" s="166"/>
      <c r="J156" s="167" t="n">
        <f aca="false">ROUND(I156*H156,2)</f>
        <v>0</v>
      </c>
      <c r="K156" s="156"/>
      <c r="L156" s="23"/>
      <c r="M156" s="168"/>
      <c r="N156" s="169" t="s">
        <v>40</v>
      </c>
      <c r="O156" s="60"/>
      <c r="P156" s="170" t="n">
        <f aca="false">O156*H156</f>
        <v>0</v>
      </c>
      <c r="Q156" s="170" t="n">
        <v>0</v>
      </c>
      <c r="R156" s="170" t="n">
        <f aca="false">Q156*H156</f>
        <v>0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130</v>
      </c>
      <c r="AT156" s="172" t="s">
        <v>126</v>
      </c>
      <c r="AU156" s="172" t="s">
        <v>131</v>
      </c>
      <c r="AY156" s="3" t="s">
        <v>123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131</v>
      </c>
      <c r="BK156" s="173" t="n">
        <f aca="false">ROUND(I156*H156,2)</f>
        <v>0</v>
      </c>
      <c r="BL156" s="3" t="s">
        <v>130</v>
      </c>
      <c r="BM156" s="172" t="s">
        <v>181</v>
      </c>
    </row>
    <row r="157" s="27" customFormat="true" ht="16.5" hidden="false" customHeight="true" outlineLevel="0" collapsed="false">
      <c r="A157" s="22"/>
      <c r="B157" s="161"/>
      <c r="C157" s="162" t="s">
        <v>182</v>
      </c>
      <c r="D157" s="162" t="s">
        <v>126</v>
      </c>
      <c r="E157" s="163" t="s">
        <v>183</v>
      </c>
      <c r="F157" s="156" t="s">
        <v>184</v>
      </c>
      <c r="G157" s="164" t="s">
        <v>176</v>
      </c>
      <c r="H157" s="165" t="n">
        <v>5</v>
      </c>
      <c r="I157" s="166"/>
      <c r="J157" s="167" t="n">
        <f aca="false">ROUND(I157*H157,2)</f>
        <v>0</v>
      </c>
      <c r="K157" s="156"/>
      <c r="L157" s="23"/>
      <c r="M157" s="168"/>
      <c r="N157" s="169" t="s">
        <v>40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130</v>
      </c>
      <c r="AT157" s="172" t="s">
        <v>126</v>
      </c>
      <c r="AU157" s="172" t="s">
        <v>131</v>
      </c>
      <c r="AY157" s="3" t="s">
        <v>123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131</v>
      </c>
      <c r="BK157" s="173" t="n">
        <f aca="false">ROUND(I157*H157,2)</f>
        <v>0</v>
      </c>
      <c r="BL157" s="3" t="s">
        <v>130</v>
      </c>
      <c r="BM157" s="172" t="s">
        <v>185</v>
      </c>
    </row>
    <row r="158" s="27" customFormat="true" ht="33" hidden="false" customHeight="true" outlineLevel="0" collapsed="false">
      <c r="A158" s="22"/>
      <c r="B158" s="161"/>
      <c r="C158" s="162" t="s">
        <v>186</v>
      </c>
      <c r="D158" s="162" t="s">
        <v>126</v>
      </c>
      <c r="E158" s="163" t="s">
        <v>187</v>
      </c>
      <c r="F158" s="156" t="s">
        <v>188</v>
      </c>
      <c r="G158" s="164" t="s">
        <v>129</v>
      </c>
      <c r="H158" s="165" t="n">
        <v>46.05</v>
      </c>
      <c r="I158" s="166"/>
      <c r="J158" s="167" t="n">
        <f aca="false">ROUND(I158*H158,2)</f>
        <v>0</v>
      </c>
      <c r="K158" s="156" t="s">
        <v>122</v>
      </c>
      <c r="L158" s="23"/>
      <c r="M158" s="168"/>
      <c r="N158" s="169" t="s">
        <v>40</v>
      </c>
      <c r="O158" s="60"/>
      <c r="P158" s="170" t="n">
        <f aca="false">O158*H158</f>
        <v>0</v>
      </c>
      <c r="Q158" s="170" t="n">
        <v>0</v>
      </c>
      <c r="R158" s="170" t="n">
        <f aca="false">Q158*H158</f>
        <v>0</v>
      </c>
      <c r="S158" s="170" t="n">
        <v>0.002</v>
      </c>
      <c r="T158" s="171" t="n">
        <f aca="false">S158*H158</f>
        <v>0.0921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130</v>
      </c>
      <c r="AT158" s="172" t="s">
        <v>126</v>
      </c>
      <c r="AU158" s="172" t="s">
        <v>131</v>
      </c>
      <c r="AY158" s="3" t="s">
        <v>123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131</v>
      </c>
      <c r="BK158" s="173" t="n">
        <f aca="false">ROUND(I158*H158,2)</f>
        <v>0</v>
      </c>
      <c r="BL158" s="3" t="s">
        <v>130</v>
      </c>
      <c r="BM158" s="172" t="s">
        <v>189</v>
      </c>
    </row>
    <row r="159" s="27" customFormat="true" ht="37.8" hidden="false" customHeight="true" outlineLevel="0" collapsed="false">
      <c r="A159" s="22"/>
      <c r="B159" s="161"/>
      <c r="C159" s="162" t="s">
        <v>190</v>
      </c>
      <c r="D159" s="162" t="s">
        <v>126</v>
      </c>
      <c r="E159" s="163" t="s">
        <v>191</v>
      </c>
      <c r="F159" s="156" t="s">
        <v>192</v>
      </c>
      <c r="G159" s="164" t="s">
        <v>129</v>
      </c>
      <c r="H159" s="165" t="n">
        <v>102.831</v>
      </c>
      <c r="I159" s="166"/>
      <c r="J159" s="167" t="n">
        <f aca="false">ROUND(I159*H159,2)</f>
        <v>0</v>
      </c>
      <c r="K159" s="156" t="s">
        <v>122</v>
      </c>
      <c r="L159" s="23"/>
      <c r="M159" s="168"/>
      <c r="N159" s="169" t="s">
        <v>40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0.004</v>
      </c>
      <c r="T159" s="171" t="n">
        <f aca="false">S159*H159</f>
        <v>0.411324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130</v>
      </c>
      <c r="AT159" s="172" t="s">
        <v>126</v>
      </c>
      <c r="AU159" s="172" t="s">
        <v>131</v>
      </c>
      <c r="AY159" s="3" t="s">
        <v>123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131</v>
      </c>
      <c r="BK159" s="173" t="n">
        <f aca="false">ROUND(I159*H159,2)</f>
        <v>0</v>
      </c>
      <c r="BL159" s="3" t="s">
        <v>130</v>
      </c>
      <c r="BM159" s="172" t="s">
        <v>193</v>
      </c>
    </row>
    <row r="160" s="174" customFormat="true" ht="12.8" hidden="false" customHeight="false" outlineLevel="0" collapsed="false">
      <c r="B160" s="175"/>
      <c r="D160" s="176" t="s">
        <v>133</v>
      </c>
      <c r="E160" s="177"/>
      <c r="F160" s="178" t="s">
        <v>138</v>
      </c>
      <c r="H160" s="179" t="n">
        <v>10.324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133</v>
      </c>
      <c r="AU160" s="177" t="s">
        <v>131</v>
      </c>
      <c r="AV160" s="174" t="s">
        <v>131</v>
      </c>
      <c r="AW160" s="174" t="s">
        <v>31</v>
      </c>
      <c r="AX160" s="174" t="s">
        <v>74</v>
      </c>
      <c r="AY160" s="177" t="s">
        <v>123</v>
      </c>
    </row>
    <row r="161" s="174" customFormat="true" ht="12.8" hidden="false" customHeight="false" outlineLevel="0" collapsed="false">
      <c r="B161" s="175"/>
      <c r="D161" s="176" t="s">
        <v>133</v>
      </c>
      <c r="E161" s="177"/>
      <c r="F161" s="178" t="s">
        <v>139</v>
      </c>
      <c r="H161" s="179" t="n">
        <v>5.94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133</v>
      </c>
      <c r="AU161" s="177" t="s">
        <v>131</v>
      </c>
      <c r="AV161" s="174" t="s">
        <v>131</v>
      </c>
      <c r="AW161" s="174" t="s">
        <v>31</v>
      </c>
      <c r="AX161" s="174" t="s">
        <v>74</v>
      </c>
      <c r="AY161" s="177" t="s">
        <v>123</v>
      </c>
    </row>
    <row r="162" s="174" customFormat="true" ht="12.8" hidden="false" customHeight="false" outlineLevel="0" collapsed="false">
      <c r="B162" s="175"/>
      <c r="D162" s="176" t="s">
        <v>133</v>
      </c>
      <c r="E162" s="177"/>
      <c r="F162" s="178" t="s">
        <v>140</v>
      </c>
      <c r="H162" s="179" t="n">
        <v>52.502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133</v>
      </c>
      <c r="AU162" s="177" t="s">
        <v>131</v>
      </c>
      <c r="AV162" s="174" t="s">
        <v>131</v>
      </c>
      <c r="AW162" s="174" t="s">
        <v>31</v>
      </c>
      <c r="AX162" s="174" t="s">
        <v>74</v>
      </c>
      <c r="AY162" s="177" t="s">
        <v>123</v>
      </c>
    </row>
    <row r="163" s="174" customFormat="true" ht="12.8" hidden="false" customHeight="false" outlineLevel="0" collapsed="false">
      <c r="B163" s="175"/>
      <c r="D163" s="176" t="s">
        <v>133</v>
      </c>
      <c r="E163" s="177"/>
      <c r="F163" s="178" t="s">
        <v>141</v>
      </c>
      <c r="H163" s="179" t="n">
        <v>34.065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133</v>
      </c>
      <c r="AU163" s="177" t="s">
        <v>131</v>
      </c>
      <c r="AV163" s="174" t="s">
        <v>131</v>
      </c>
      <c r="AW163" s="174" t="s">
        <v>31</v>
      </c>
      <c r="AX163" s="174" t="s">
        <v>74</v>
      </c>
      <c r="AY163" s="177" t="s">
        <v>123</v>
      </c>
    </row>
    <row r="164" s="184" customFormat="true" ht="12.8" hidden="false" customHeight="false" outlineLevel="0" collapsed="false">
      <c r="B164" s="185"/>
      <c r="D164" s="176" t="s">
        <v>133</v>
      </c>
      <c r="E164" s="186"/>
      <c r="F164" s="187" t="s">
        <v>142</v>
      </c>
      <c r="H164" s="188" t="n">
        <v>102.831</v>
      </c>
      <c r="I164" s="189"/>
      <c r="L164" s="185"/>
      <c r="M164" s="190"/>
      <c r="N164" s="191"/>
      <c r="O164" s="191"/>
      <c r="P164" s="191"/>
      <c r="Q164" s="191"/>
      <c r="R164" s="191"/>
      <c r="S164" s="191"/>
      <c r="T164" s="192"/>
      <c r="AT164" s="186" t="s">
        <v>133</v>
      </c>
      <c r="AU164" s="186" t="s">
        <v>131</v>
      </c>
      <c r="AV164" s="184" t="s">
        <v>130</v>
      </c>
      <c r="AW164" s="184" t="s">
        <v>31</v>
      </c>
      <c r="AX164" s="184" t="s">
        <v>79</v>
      </c>
      <c r="AY164" s="186" t="s">
        <v>123</v>
      </c>
    </row>
    <row r="165" s="146" customFormat="true" ht="22.8" hidden="false" customHeight="true" outlineLevel="0" collapsed="false">
      <c r="B165" s="147"/>
      <c r="D165" s="148" t="s">
        <v>73</v>
      </c>
      <c r="E165" s="159" t="s">
        <v>194</v>
      </c>
      <c r="F165" s="159" t="s">
        <v>195</v>
      </c>
      <c r="I165" s="150"/>
      <c r="J165" s="160" t="n">
        <f aca="false">BK165</f>
        <v>0</v>
      </c>
      <c r="L165" s="147"/>
      <c r="M165" s="152"/>
      <c r="N165" s="153"/>
      <c r="O165" s="153"/>
      <c r="P165" s="154" t="n">
        <f aca="false">SUM(P166:P170)</f>
        <v>0</v>
      </c>
      <c r="Q165" s="153"/>
      <c r="R165" s="154" t="n">
        <f aca="false">SUM(R166:R170)</f>
        <v>0</v>
      </c>
      <c r="S165" s="153"/>
      <c r="T165" s="155" t="n">
        <f aca="false">SUM(T166:T170)</f>
        <v>0</v>
      </c>
      <c r="AR165" s="148" t="s">
        <v>79</v>
      </c>
      <c r="AT165" s="157" t="s">
        <v>73</v>
      </c>
      <c r="AU165" s="157" t="s">
        <v>79</v>
      </c>
      <c r="AY165" s="148" t="s">
        <v>123</v>
      </c>
      <c r="BK165" s="158" t="n">
        <f aca="false">SUM(BK166:BK170)</f>
        <v>0</v>
      </c>
    </row>
    <row r="166" s="27" customFormat="true" ht="24.15" hidden="false" customHeight="true" outlineLevel="0" collapsed="false">
      <c r="A166" s="22"/>
      <c r="B166" s="161"/>
      <c r="C166" s="162" t="s">
        <v>7</v>
      </c>
      <c r="D166" s="162" t="s">
        <v>126</v>
      </c>
      <c r="E166" s="163" t="s">
        <v>196</v>
      </c>
      <c r="F166" s="156" t="s">
        <v>197</v>
      </c>
      <c r="G166" s="164" t="s">
        <v>198</v>
      </c>
      <c r="H166" s="165" t="n">
        <v>1.344</v>
      </c>
      <c r="I166" s="166"/>
      <c r="J166" s="167" t="n">
        <f aca="false">ROUND(I166*H166,2)</f>
        <v>0</v>
      </c>
      <c r="K166" s="156" t="s">
        <v>122</v>
      </c>
      <c r="L166" s="23"/>
      <c r="M166" s="168"/>
      <c r="N166" s="169" t="s">
        <v>40</v>
      </c>
      <c r="O166" s="60"/>
      <c r="P166" s="170" t="n">
        <f aca="false">O166*H166</f>
        <v>0</v>
      </c>
      <c r="Q166" s="170" t="n">
        <v>0</v>
      </c>
      <c r="R166" s="170" t="n">
        <f aca="false">Q166*H166</f>
        <v>0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130</v>
      </c>
      <c r="AT166" s="172" t="s">
        <v>126</v>
      </c>
      <c r="AU166" s="172" t="s">
        <v>131</v>
      </c>
      <c r="AY166" s="3" t="s">
        <v>123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131</v>
      </c>
      <c r="BK166" s="173" t="n">
        <f aca="false">ROUND(I166*H166,2)</f>
        <v>0</v>
      </c>
      <c r="BL166" s="3" t="s">
        <v>130</v>
      </c>
      <c r="BM166" s="172" t="s">
        <v>199</v>
      </c>
    </row>
    <row r="167" s="27" customFormat="true" ht="24.15" hidden="false" customHeight="true" outlineLevel="0" collapsed="false">
      <c r="A167" s="22"/>
      <c r="B167" s="161"/>
      <c r="C167" s="162" t="s">
        <v>200</v>
      </c>
      <c r="D167" s="162" t="s">
        <v>126</v>
      </c>
      <c r="E167" s="163" t="s">
        <v>201</v>
      </c>
      <c r="F167" s="156" t="s">
        <v>202</v>
      </c>
      <c r="G167" s="164" t="s">
        <v>198</v>
      </c>
      <c r="H167" s="165" t="n">
        <v>1.344</v>
      </c>
      <c r="I167" s="166"/>
      <c r="J167" s="167" t="n">
        <f aca="false">ROUND(I167*H167,2)</f>
        <v>0</v>
      </c>
      <c r="K167" s="156" t="s">
        <v>122</v>
      </c>
      <c r="L167" s="23"/>
      <c r="M167" s="168"/>
      <c r="N167" s="169" t="s">
        <v>40</v>
      </c>
      <c r="O167" s="60"/>
      <c r="P167" s="170" t="n">
        <f aca="false">O167*H167</f>
        <v>0</v>
      </c>
      <c r="Q167" s="170" t="n">
        <v>0</v>
      </c>
      <c r="R167" s="170" t="n">
        <f aca="false">Q167*H167</f>
        <v>0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130</v>
      </c>
      <c r="AT167" s="172" t="s">
        <v>126</v>
      </c>
      <c r="AU167" s="172" t="s">
        <v>131</v>
      </c>
      <c r="AY167" s="3" t="s">
        <v>123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131</v>
      </c>
      <c r="BK167" s="173" t="n">
        <f aca="false">ROUND(I167*H167,2)</f>
        <v>0</v>
      </c>
      <c r="BL167" s="3" t="s">
        <v>130</v>
      </c>
      <c r="BM167" s="172" t="s">
        <v>203</v>
      </c>
    </row>
    <row r="168" s="27" customFormat="true" ht="24.15" hidden="false" customHeight="true" outlineLevel="0" collapsed="false">
      <c r="A168" s="22"/>
      <c r="B168" s="161"/>
      <c r="C168" s="162" t="s">
        <v>204</v>
      </c>
      <c r="D168" s="162" t="s">
        <v>126</v>
      </c>
      <c r="E168" s="163" t="s">
        <v>205</v>
      </c>
      <c r="F168" s="156" t="s">
        <v>206</v>
      </c>
      <c r="G168" s="164" t="s">
        <v>198</v>
      </c>
      <c r="H168" s="165" t="n">
        <v>18.816</v>
      </c>
      <c r="I168" s="166"/>
      <c r="J168" s="167" t="n">
        <f aca="false">ROUND(I168*H168,2)</f>
        <v>0</v>
      </c>
      <c r="K168" s="156" t="s">
        <v>122</v>
      </c>
      <c r="L168" s="23"/>
      <c r="M168" s="168"/>
      <c r="N168" s="169" t="s">
        <v>40</v>
      </c>
      <c r="O168" s="60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130</v>
      </c>
      <c r="AT168" s="172" t="s">
        <v>126</v>
      </c>
      <c r="AU168" s="172" t="s">
        <v>131</v>
      </c>
      <c r="AY168" s="3" t="s">
        <v>123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131</v>
      </c>
      <c r="BK168" s="173" t="n">
        <f aca="false">ROUND(I168*H168,2)</f>
        <v>0</v>
      </c>
      <c r="BL168" s="3" t="s">
        <v>130</v>
      </c>
      <c r="BM168" s="172" t="s">
        <v>207</v>
      </c>
    </row>
    <row r="169" s="174" customFormat="true" ht="12.8" hidden="false" customHeight="false" outlineLevel="0" collapsed="false">
      <c r="B169" s="175"/>
      <c r="D169" s="176" t="s">
        <v>133</v>
      </c>
      <c r="F169" s="178" t="s">
        <v>208</v>
      </c>
      <c r="H169" s="179" t="n">
        <v>18.816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133</v>
      </c>
      <c r="AU169" s="177" t="s">
        <v>131</v>
      </c>
      <c r="AV169" s="174" t="s">
        <v>131</v>
      </c>
      <c r="AW169" s="174" t="s">
        <v>2</v>
      </c>
      <c r="AX169" s="174" t="s">
        <v>79</v>
      </c>
      <c r="AY169" s="177" t="s">
        <v>123</v>
      </c>
    </row>
    <row r="170" s="27" customFormat="true" ht="24.15" hidden="false" customHeight="true" outlineLevel="0" collapsed="false">
      <c r="A170" s="22"/>
      <c r="B170" s="161"/>
      <c r="C170" s="162" t="s">
        <v>209</v>
      </c>
      <c r="D170" s="162" t="s">
        <v>126</v>
      </c>
      <c r="E170" s="163" t="s">
        <v>210</v>
      </c>
      <c r="F170" s="156" t="s">
        <v>211</v>
      </c>
      <c r="G170" s="164" t="s">
        <v>198</v>
      </c>
      <c r="H170" s="165" t="n">
        <v>1.344</v>
      </c>
      <c r="I170" s="166"/>
      <c r="J170" s="167" t="n">
        <f aca="false">ROUND(I170*H170,2)</f>
        <v>0</v>
      </c>
      <c r="K170" s="156" t="s">
        <v>122</v>
      </c>
      <c r="L170" s="23"/>
      <c r="M170" s="168"/>
      <c r="N170" s="169" t="s">
        <v>40</v>
      </c>
      <c r="O170" s="60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130</v>
      </c>
      <c r="AT170" s="172" t="s">
        <v>126</v>
      </c>
      <c r="AU170" s="172" t="s">
        <v>131</v>
      </c>
      <c r="AY170" s="3" t="s">
        <v>123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131</v>
      </c>
      <c r="BK170" s="173" t="n">
        <f aca="false">ROUND(I170*H170,2)</f>
        <v>0</v>
      </c>
      <c r="BL170" s="3" t="s">
        <v>130</v>
      </c>
      <c r="BM170" s="172" t="s">
        <v>212</v>
      </c>
    </row>
    <row r="171" s="146" customFormat="true" ht="22.8" hidden="false" customHeight="true" outlineLevel="0" collapsed="false">
      <c r="B171" s="147"/>
      <c r="D171" s="148" t="s">
        <v>73</v>
      </c>
      <c r="E171" s="159" t="s">
        <v>213</v>
      </c>
      <c r="F171" s="159" t="s">
        <v>214</v>
      </c>
      <c r="I171" s="150"/>
      <c r="J171" s="160" t="n">
        <f aca="false">BK171</f>
        <v>0</v>
      </c>
      <c r="L171" s="147"/>
      <c r="M171" s="152"/>
      <c r="N171" s="153"/>
      <c r="O171" s="153"/>
      <c r="P171" s="154" t="n">
        <f aca="false">P172</f>
        <v>0</v>
      </c>
      <c r="Q171" s="153"/>
      <c r="R171" s="154" t="n">
        <f aca="false">R172</f>
        <v>0</v>
      </c>
      <c r="S171" s="153"/>
      <c r="T171" s="155" t="n">
        <f aca="false">T172</f>
        <v>0</v>
      </c>
      <c r="AR171" s="148" t="s">
        <v>79</v>
      </c>
      <c r="AT171" s="157" t="s">
        <v>73</v>
      </c>
      <c r="AU171" s="157" t="s">
        <v>79</v>
      </c>
      <c r="AY171" s="148" t="s">
        <v>123</v>
      </c>
      <c r="BK171" s="158" t="n">
        <f aca="false">BK172</f>
        <v>0</v>
      </c>
    </row>
    <row r="172" s="27" customFormat="true" ht="16.5" hidden="false" customHeight="true" outlineLevel="0" collapsed="false">
      <c r="A172" s="22"/>
      <c r="B172" s="161"/>
      <c r="C172" s="162" t="s">
        <v>215</v>
      </c>
      <c r="D172" s="162" t="s">
        <v>126</v>
      </c>
      <c r="E172" s="163" t="s">
        <v>216</v>
      </c>
      <c r="F172" s="156" t="s">
        <v>217</v>
      </c>
      <c r="G172" s="164" t="s">
        <v>198</v>
      </c>
      <c r="H172" s="165" t="n">
        <v>0.911</v>
      </c>
      <c r="I172" s="166"/>
      <c r="J172" s="167" t="n">
        <f aca="false">ROUND(I172*H172,2)</f>
        <v>0</v>
      </c>
      <c r="K172" s="156" t="s">
        <v>122</v>
      </c>
      <c r="L172" s="23"/>
      <c r="M172" s="168"/>
      <c r="N172" s="169" t="s">
        <v>40</v>
      </c>
      <c r="O172" s="60"/>
      <c r="P172" s="170" t="n">
        <f aca="false">O172*H172</f>
        <v>0</v>
      </c>
      <c r="Q172" s="170" t="n">
        <v>0</v>
      </c>
      <c r="R172" s="170" t="n">
        <f aca="false">Q172*H172</f>
        <v>0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130</v>
      </c>
      <c r="AT172" s="172" t="s">
        <v>126</v>
      </c>
      <c r="AU172" s="172" t="s">
        <v>131</v>
      </c>
      <c r="AY172" s="3" t="s">
        <v>123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131</v>
      </c>
      <c r="BK172" s="173" t="n">
        <f aca="false">ROUND(I172*H172,2)</f>
        <v>0</v>
      </c>
      <c r="BL172" s="3" t="s">
        <v>130</v>
      </c>
      <c r="BM172" s="172" t="s">
        <v>218</v>
      </c>
    </row>
    <row r="173" s="146" customFormat="true" ht="25.9" hidden="false" customHeight="true" outlineLevel="0" collapsed="false">
      <c r="B173" s="147"/>
      <c r="D173" s="148" t="s">
        <v>73</v>
      </c>
      <c r="E173" s="149" t="s">
        <v>219</v>
      </c>
      <c r="F173" s="149" t="s">
        <v>220</v>
      </c>
      <c r="I173" s="150"/>
      <c r="J173" s="151" t="n">
        <f aca="false">BK173</f>
        <v>0</v>
      </c>
      <c r="L173" s="147"/>
      <c r="M173" s="152"/>
      <c r="N173" s="153"/>
      <c r="O173" s="153"/>
      <c r="P173" s="154" t="n">
        <f aca="false">P174+P177+P189+P193+P201+P216+P223+P229+P240</f>
        <v>0</v>
      </c>
      <c r="Q173" s="153"/>
      <c r="R173" s="154" t="n">
        <f aca="false">R174+R177+R189+R193+R201+R216+R223+R229+R240</f>
        <v>0.38424596</v>
      </c>
      <c r="S173" s="153"/>
      <c r="T173" s="155" t="n">
        <f aca="false">T174+T177+T189+T193+T201+T216+T223+T229+T240</f>
        <v>0.18940724</v>
      </c>
      <c r="AR173" s="148" t="s">
        <v>131</v>
      </c>
      <c r="AT173" s="157" t="s">
        <v>73</v>
      </c>
      <c r="AU173" s="157" t="s">
        <v>74</v>
      </c>
      <c r="AY173" s="148" t="s">
        <v>123</v>
      </c>
      <c r="BK173" s="158" t="n">
        <f aca="false">BK174+BK177+BK189+BK193+BK201+BK216+BK223+BK229+BK240</f>
        <v>0</v>
      </c>
    </row>
    <row r="174" s="146" customFormat="true" ht="22.8" hidden="false" customHeight="true" outlineLevel="0" collapsed="false">
      <c r="B174" s="147"/>
      <c r="D174" s="148" t="s">
        <v>73</v>
      </c>
      <c r="E174" s="159" t="s">
        <v>221</v>
      </c>
      <c r="F174" s="159" t="s">
        <v>222</v>
      </c>
      <c r="I174" s="150"/>
      <c r="J174" s="160" t="n">
        <f aca="false">BK174</f>
        <v>0</v>
      </c>
      <c r="L174" s="147"/>
      <c r="M174" s="152"/>
      <c r="N174" s="153"/>
      <c r="O174" s="153"/>
      <c r="P174" s="154" t="n">
        <f aca="false">SUM(P175:P176)</f>
        <v>0</v>
      </c>
      <c r="Q174" s="153"/>
      <c r="R174" s="154" t="n">
        <f aca="false">SUM(R175:R176)</f>
        <v>0.00157</v>
      </c>
      <c r="S174" s="153"/>
      <c r="T174" s="155" t="n">
        <f aca="false">SUM(T175:T176)</f>
        <v>0</v>
      </c>
      <c r="AR174" s="148" t="s">
        <v>131</v>
      </c>
      <c r="AT174" s="157" t="s">
        <v>73</v>
      </c>
      <c r="AU174" s="157" t="s">
        <v>79</v>
      </c>
      <c r="AY174" s="148" t="s">
        <v>123</v>
      </c>
      <c r="BK174" s="158" t="n">
        <f aca="false">SUM(BK175:BK176)</f>
        <v>0</v>
      </c>
    </row>
    <row r="175" s="27" customFormat="true" ht="21.75" hidden="false" customHeight="true" outlineLevel="0" collapsed="false">
      <c r="A175" s="22"/>
      <c r="B175" s="161"/>
      <c r="C175" s="162" t="s">
        <v>223</v>
      </c>
      <c r="D175" s="162" t="s">
        <v>126</v>
      </c>
      <c r="E175" s="163" t="s">
        <v>224</v>
      </c>
      <c r="F175" s="156" t="s">
        <v>225</v>
      </c>
      <c r="G175" s="164" t="s">
        <v>150</v>
      </c>
      <c r="H175" s="165" t="n">
        <v>1</v>
      </c>
      <c r="I175" s="166"/>
      <c r="J175" s="167" t="n">
        <f aca="false">ROUND(I175*H175,2)</f>
        <v>0</v>
      </c>
      <c r="K175" s="156"/>
      <c r="L175" s="23"/>
      <c r="M175" s="168"/>
      <c r="N175" s="169" t="s">
        <v>40</v>
      </c>
      <c r="O175" s="60"/>
      <c r="P175" s="170" t="n">
        <f aca="false">O175*H175</f>
        <v>0</v>
      </c>
      <c r="Q175" s="170" t="n">
        <v>0.00157</v>
      </c>
      <c r="R175" s="170" t="n">
        <f aca="false">Q175*H175</f>
        <v>0.00157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200</v>
      </c>
      <c r="AT175" s="172" t="s">
        <v>126</v>
      </c>
      <c r="AU175" s="172" t="s">
        <v>131</v>
      </c>
      <c r="AY175" s="3" t="s">
        <v>123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131</v>
      </c>
      <c r="BK175" s="173" t="n">
        <f aca="false">ROUND(I175*H175,2)</f>
        <v>0</v>
      </c>
      <c r="BL175" s="3" t="s">
        <v>200</v>
      </c>
      <c r="BM175" s="172" t="s">
        <v>226</v>
      </c>
    </row>
    <row r="176" s="27" customFormat="true" ht="24.15" hidden="false" customHeight="true" outlineLevel="0" collapsed="false">
      <c r="A176" s="22"/>
      <c r="B176" s="161"/>
      <c r="C176" s="162" t="s">
        <v>6</v>
      </c>
      <c r="D176" s="162" t="s">
        <v>126</v>
      </c>
      <c r="E176" s="163" t="s">
        <v>227</v>
      </c>
      <c r="F176" s="156" t="s">
        <v>228</v>
      </c>
      <c r="G176" s="164" t="s">
        <v>229</v>
      </c>
      <c r="H176" s="193"/>
      <c r="I176" s="166"/>
      <c r="J176" s="167" t="n">
        <f aca="false">ROUND(I176*H176,2)</f>
        <v>0</v>
      </c>
      <c r="K176" s="156" t="s">
        <v>122</v>
      </c>
      <c r="L176" s="23"/>
      <c r="M176" s="168"/>
      <c r="N176" s="169" t="s">
        <v>40</v>
      </c>
      <c r="O176" s="60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200</v>
      </c>
      <c r="AT176" s="172" t="s">
        <v>126</v>
      </c>
      <c r="AU176" s="172" t="s">
        <v>131</v>
      </c>
      <c r="AY176" s="3" t="s">
        <v>123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131</v>
      </c>
      <c r="BK176" s="173" t="n">
        <f aca="false">ROUND(I176*H176,2)</f>
        <v>0</v>
      </c>
      <c r="BL176" s="3" t="s">
        <v>200</v>
      </c>
      <c r="BM176" s="172" t="s">
        <v>230</v>
      </c>
    </row>
    <row r="177" s="146" customFormat="true" ht="22.8" hidden="false" customHeight="true" outlineLevel="0" collapsed="false">
      <c r="B177" s="147"/>
      <c r="D177" s="148" t="s">
        <v>73</v>
      </c>
      <c r="E177" s="159" t="s">
        <v>231</v>
      </c>
      <c r="F177" s="159" t="s">
        <v>232</v>
      </c>
      <c r="I177" s="150"/>
      <c r="J177" s="160" t="n">
        <f aca="false">BK177</f>
        <v>0</v>
      </c>
      <c r="L177" s="147"/>
      <c r="M177" s="152"/>
      <c r="N177" s="153"/>
      <c r="O177" s="153"/>
      <c r="P177" s="154" t="n">
        <f aca="false">SUM(P178:P188)</f>
        <v>0</v>
      </c>
      <c r="Q177" s="153"/>
      <c r="R177" s="154" t="n">
        <f aca="false">SUM(R178:R188)</f>
        <v>0.03274</v>
      </c>
      <c r="S177" s="153"/>
      <c r="T177" s="155" t="n">
        <f aca="false">SUM(T178:T188)</f>
        <v>0.12039</v>
      </c>
      <c r="AR177" s="148" t="s">
        <v>131</v>
      </c>
      <c r="AT177" s="157" t="s">
        <v>73</v>
      </c>
      <c r="AU177" s="157" t="s">
        <v>79</v>
      </c>
      <c r="AY177" s="148" t="s">
        <v>123</v>
      </c>
      <c r="BK177" s="158" t="n">
        <f aca="false">SUM(BK178:BK188)</f>
        <v>0</v>
      </c>
    </row>
    <row r="178" s="27" customFormat="true" ht="16.5" hidden="false" customHeight="true" outlineLevel="0" collapsed="false">
      <c r="A178" s="22"/>
      <c r="B178" s="161"/>
      <c r="C178" s="162" t="s">
        <v>233</v>
      </c>
      <c r="D178" s="162" t="s">
        <v>126</v>
      </c>
      <c r="E178" s="163" t="s">
        <v>234</v>
      </c>
      <c r="F178" s="156" t="s">
        <v>235</v>
      </c>
      <c r="G178" s="164" t="s">
        <v>236</v>
      </c>
      <c r="H178" s="165" t="n">
        <v>1</v>
      </c>
      <c r="I178" s="166"/>
      <c r="J178" s="167" t="n">
        <f aca="false">ROUND(I178*H178,2)</f>
        <v>0</v>
      </c>
      <c r="K178" s="156" t="s">
        <v>122</v>
      </c>
      <c r="L178" s="23"/>
      <c r="M178" s="168"/>
      <c r="N178" s="169" t="s">
        <v>40</v>
      </c>
      <c r="O178" s="60"/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0.0342</v>
      </c>
      <c r="T178" s="171" t="n">
        <f aca="false">S178*H178</f>
        <v>0.0342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200</v>
      </c>
      <c r="AT178" s="172" t="s">
        <v>126</v>
      </c>
      <c r="AU178" s="172" t="s">
        <v>131</v>
      </c>
      <c r="AY178" s="3" t="s">
        <v>123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131</v>
      </c>
      <c r="BK178" s="173" t="n">
        <f aca="false">ROUND(I178*H178,2)</f>
        <v>0</v>
      </c>
      <c r="BL178" s="3" t="s">
        <v>200</v>
      </c>
      <c r="BM178" s="172" t="s">
        <v>237</v>
      </c>
    </row>
    <row r="179" s="27" customFormat="true" ht="16.5" hidden="false" customHeight="true" outlineLevel="0" collapsed="false">
      <c r="A179" s="22"/>
      <c r="B179" s="161"/>
      <c r="C179" s="162" t="s">
        <v>238</v>
      </c>
      <c r="D179" s="162" t="s">
        <v>126</v>
      </c>
      <c r="E179" s="163" t="s">
        <v>239</v>
      </c>
      <c r="F179" s="156" t="s">
        <v>240</v>
      </c>
      <c r="G179" s="164" t="s">
        <v>236</v>
      </c>
      <c r="H179" s="165" t="n">
        <v>1</v>
      </c>
      <c r="I179" s="166"/>
      <c r="J179" s="167" t="n">
        <f aca="false">ROUND(I179*H179,2)</f>
        <v>0</v>
      </c>
      <c r="K179" s="156" t="s">
        <v>122</v>
      </c>
      <c r="L179" s="23"/>
      <c r="M179" s="168"/>
      <c r="N179" s="169" t="s">
        <v>40</v>
      </c>
      <c r="O179" s="60"/>
      <c r="P179" s="170" t="n">
        <f aca="false">O179*H179</f>
        <v>0</v>
      </c>
      <c r="Q179" s="170" t="n">
        <v>0.02894</v>
      </c>
      <c r="R179" s="170" t="n">
        <f aca="false">Q179*H179</f>
        <v>0.02894</v>
      </c>
      <c r="S179" s="170" t="n">
        <v>0</v>
      </c>
      <c r="T179" s="171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200</v>
      </c>
      <c r="AT179" s="172" t="s">
        <v>126</v>
      </c>
      <c r="AU179" s="172" t="s">
        <v>131</v>
      </c>
      <c r="AY179" s="3" t="s">
        <v>123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131</v>
      </c>
      <c r="BK179" s="173" t="n">
        <f aca="false">ROUND(I179*H179,2)</f>
        <v>0</v>
      </c>
      <c r="BL179" s="3" t="s">
        <v>200</v>
      </c>
      <c r="BM179" s="172" t="s">
        <v>241</v>
      </c>
    </row>
    <row r="180" s="27" customFormat="true" ht="24.15" hidden="false" customHeight="true" outlineLevel="0" collapsed="false">
      <c r="A180" s="22"/>
      <c r="B180" s="161"/>
      <c r="C180" s="162" t="s">
        <v>242</v>
      </c>
      <c r="D180" s="162" t="s">
        <v>126</v>
      </c>
      <c r="E180" s="163" t="s">
        <v>243</v>
      </c>
      <c r="F180" s="156" t="s">
        <v>244</v>
      </c>
      <c r="G180" s="164" t="s">
        <v>236</v>
      </c>
      <c r="H180" s="165" t="n">
        <v>1</v>
      </c>
      <c r="I180" s="166"/>
      <c r="J180" s="167" t="n">
        <f aca="false">ROUND(I180*H180,2)</f>
        <v>0</v>
      </c>
      <c r="K180" s="156" t="s">
        <v>122</v>
      </c>
      <c r="L180" s="23"/>
      <c r="M180" s="168"/>
      <c r="N180" s="169" t="s">
        <v>40</v>
      </c>
      <c r="O180" s="60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0.0092</v>
      </c>
      <c r="T180" s="171" t="n">
        <f aca="false">S180*H180</f>
        <v>0.0092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200</v>
      </c>
      <c r="AT180" s="172" t="s">
        <v>126</v>
      </c>
      <c r="AU180" s="172" t="s">
        <v>131</v>
      </c>
      <c r="AY180" s="3" t="s">
        <v>123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131</v>
      </c>
      <c r="BK180" s="173" t="n">
        <f aca="false">ROUND(I180*H180,2)</f>
        <v>0</v>
      </c>
      <c r="BL180" s="3" t="s">
        <v>200</v>
      </c>
      <c r="BM180" s="172" t="s">
        <v>245</v>
      </c>
    </row>
    <row r="181" s="27" customFormat="true" ht="24.15" hidden="false" customHeight="true" outlineLevel="0" collapsed="false">
      <c r="A181" s="22"/>
      <c r="B181" s="161"/>
      <c r="C181" s="162" t="s">
        <v>246</v>
      </c>
      <c r="D181" s="162" t="s">
        <v>126</v>
      </c>
      <c r="E181" s="163" t="s">
        <v>247</v>
      </c>
      <c r="F181" s="156" t="s">
        <v>248</v>
      </c>
      <c r="G181" s="164" t="s">
        <v>236</v>
      </c>
      <c r="H181" s="165" t="n">
        <v>1</v>
      </c>
      <c r="I181" s="166"/>
      <c r="J181" s="167" t="n">
        <f aca="false">ROUND(I181*H181,2)</f>
        <v>0</v>
      </c>
      <c r="K181" s="156"/>
      <c r="L181" s="23"/>
      <c r="M181" s="168"/>
      <c r="N181" s="169" t="s">
        <v>40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0.067</v>
      </c>
      <c r="T181" s="171" t="n">
        <f aca="false">S181*H181</f>
        <v>0.067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200</v>
      </c>
      <c r="AT181" s="172" t="s">
        <v>126</v>
      </c>
      <c r="AU181" s="172" t="s">
        <v>131</v>
      </c>
      <c r="AY181" s="3" t="s">
        <v>123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131</v>
      </c>
      <c r="BK181" s="173" t="n">
        <f aca="false">ROUND(I181*H181,2)</f>
        <v>0</v>
      </c>
      <c r="BL181" s="3" t="s">
        <v>200</v>
      </c>
      <c r="BM181" s="172" t="s">
        <v>249</v>
      </c>
    </row>
    <row r="182" s="27" customFormat="true" ht="16.5" hidden="false" customHeight="true" outlineLevel="0" collapsed="false">
      <c r="A182" s="22"/>
      <c r="B182" s="161"/>
      <c r="C182" s="162" t="s">
        <v>250</v>
      </c>
      <c r="D182" s="162" t="s">
        <v>126</v>
      </c>
      <c r="E182" s="163" t="s">
        <v>251</v>
      </c>
      <c r="F182" s="156" t="s">
        <v>252</v>
      </c>
      <c r="G182" s="164" t="s">
        <v>236</v>
      </c>
      <c r="H182" s="165" t="n">
        <v>3</v>
      </c>
      <c r="I182" s="166"/>
      <c r="J182" s="167" t="n">
        <f aca="false">ROUND(I182*H182,2)</f>
        <v>0</v>
      </c>
      <c r="K182" s="156"/>
      <c r="L182" s="23"/>
      <c r="M182" s="168"/>
      <c r="N182" s="169" t="s">
        <v>40</v>
      </c>
      <c r="O182" s="60"/>
      <c r="P182" s="170" t="n">
        <f aca="false">O182*H182</f>
        <v>0</v>
      </c>
      <c r="Q182" s="170" t="n">
        <v>0</v>
      </c>
      <c r="R182" s="170" t="n">
        <f aca="false">Q182*H182</f>
        <v>0</v>
      </c>
      <c r="S182" s="170" t="n">
        <v>0.00167</v>
      </c>
      <c r="T182" s="171" t="n">
        <f aca="false">S182*H182</f>
        <v>0.00501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200</v>
      </c>
      <c r="AT182" s="172" t="s">
        <v>126</v>
      </c>
      <c r="AU182" s="172" t="s">
        <v>131</v>
      </c>
      <c r="AY182" s="3" t="s">
        <v>123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131</v>
      </c>
      <c r="BK182" s="173" t="n">
        <f aca="false">ROUND(I182*H182,2)</f>
        <v>0</v>
      </c>
      <c r="BL182" s="3" t="s">
        <v>200</v>
      </c>
      <c r="BM182" s="172" t="s">
        <v>253</v>
      </c>
    </row>
    <row r="183" s="27" customFormat="true" ht="16.5" hidden="false" customHeight="true" outlineLevel="0" collapsed="false">
      <c r="A183" s="22"/>
      <c r="B183" s="161"/>
      <c r="C183" s="162" t="s">
        <v>254</v>
      </c>
      <c r="D183" s="162" t="s">
        <v>126</v>
      </c>
      <c r="E183" s="163" t="s">
        <v>255</v>
      </c>
      <c r="F183" s="156" t="s">
        <v>256</v>
      </c>
      <c r="G183" s="164" t="s">
        <v>236</v>
      </c>
      <c r="H183" s="165" t="n">
        <v>1</v>
      </c>
      <c r="I183" s="166"/>
      <c r="J183" s="167" t="n">
        <f aca="false">ROUND(I183*H183,2)</f>
        <v>0</v>
      </c>
      <c r="K183" s="156"/>
      <c r="L183" s="23"/>
      <c r="M183" s="168"/>
      <c r="N183" s="169" t="s">
        <v>40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0.0017</v>
      </c>
      <c r="T183" s="171" t="n">
        <f aca="false">S183*H183</f>
        <v>0.0017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200</v>
      </c>
      <c r="AT183" s="172" t="s">
        <v>126</v>
      </c>
      <c r="AU183" s="172" t="s">
        <v>131</v>
      </c>
      <c r="AY183" s="3" t="s">
        <v>123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131</v>
      </c>
      <c r="BK183" s="173" t="n">
        <f aca="false">ROUND(I183*H183,2)</f>
        <v>0</v>
      </c>
      <c r="BL183" s="3" t="s">
        <v>200</v>
      </c>
      <c r="BM183" s="172" t="s">
        <v>257</v>
      </c>
    </row>
    <row r="184" s="27" customFormat="true" ht="16.5" hidden="false" customHeight="true" outlineLevel="0" collapsed="false">
      <c r="A184" s="22"/>
      <c r="B184" s="161"/>
      <c r="C184" s="162" t="s">
        <v>258</v>
      </c>
      <c r="D184" s="162" t="s">
        <v>126</v>
      </c>
      <c r="E184" s="163" t="s">
        <v>259</v>
      </c>
      <c r="F184" s="156" t="s">
        <v>260</v>
      </c>
      <c r="G184" s="164" t="s">
        <v>236</v>
      </c>
      <c r="H184" s="165" t="n">
        <v>1</v>
      </c>
      <c r="I184" s="166"/>
      <c r="J184" s="167" t="n">
        <f aca="false">ROUND(I184*H184,2)</f>
        <v>0</v>
      </c>
      <c r="K184" s="156" t="s">
        <v>122</v>
      </c>
      <c r="L184" s="23"/>
      <c r="M184" s="168"/>
      <c r="N184" s="169" t="s">
        <v>40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0.00156</v>
      </c>
      <c r="T184" s="171" t="n">
        <f aca="false">S184*H184</f>
        <v>0.00156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200</v>
      </c>
      <c r="AT184" s="172" t="s">
        <v>126</v>
      </c>
      <c r="AU184" s="172" t="s">
        <v>131</v>
      </c>
      <c r="AY184" s="3" t="s">
        <v>123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131</v>
      </c>
      <c r="BK184" s="173" t="n">
        <f aca="false">ROUND(I184*H184,2)</f>
        <v>0</v>
      </c>
      <c r="BL184" s="3" t="s">
        <v>200</v>
      </c>
      <c r="BM184" s="172" t="s">
        <v>261</v>
      </c>
    </row>
    <row r="185" s="27" customFormat="true" ht="16.5" hidden="false" customHeight="true" outlineLevel="0" collapsed="false">
      <c r="A185" s="22"/>
      <c r="B185" s="161"/>
      <c r="C185" s="162" t="s">
        <v>262</v>
      </c>
      <c r="D185" s="162" t="s">
        <v>126</v>
      </c>
      <c r="E185" s="163" t="s">
        <v>263</v>
      </c>
      <c r="F185" s="156" t="s">
        <v>264</v>
      </c>
      <c r="G185" s="164" t="s">
        <v>236</v>
      </c>
      <c r="H185" s="165" t="n">
        <v>2</v>
      </c>
      <c r="I185" s="166"/>
      <c r="J185" s="167" t="n">
        <f aca="false">ROUND(I185*H185,2)</f>
        <v>0</v>
      </c>
      <c r="K185" s="156" t="s">
        <v>122</v>
      </c>
      <c r="L185" s="23"/>
      <c r="M185" s="168"/>
      <c r="N185" s="169" t="s">
        <v>40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0.00086</v>
      </c>
      <c r="T185" s="171" t="n">
        <f aca="false">S185*H185</f>
        <v>0.00172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200</v>
      </c>
      <c r="AT185" s="172" t="s">
        <v>126</v>
      </c>
      <c r="AU185" s="172" t="s">
        <v>131</v>
      </c>
      <c r="AY185" s="3" t="s">
        <v>123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131</v>
      </c>
      <c r="BK185" s="173" t="n">
        <f aca="false">ROUND(I185*H185,2)</f>
        <v>0</v>
      </c>
      <c r="BL185" s="3" t="s">
        <v>200</v>
      </c>
      <c r="BM185" s="172" t="s">
        <v>265</v>
      </c>
    </row>
    <row r="186" s="27" customFormat="true" ht="21.75" hidden="false" customHeight="true" outlineLevel="0" collapsed="false">
      <c r="A186" s="22"/>
      <c r="B186" s="161"/>
      <c r="C186" s="162" t="s">
        <v>266</v>
      </c>
      <c r="D186" s="162" t="s">
        <v>126</v>
      </c>
      <c r="E186" s="163" t="s">
        <v>267</v>
      </c>
      <c r="F186" s="156" t="s">
        <v>268</v>
      </c>
      <c r="G186" s="164" t="s">
        <v>236</v>
      </c>
      <c r="H186" s="165" t="n">
        <v>1</v>
      </c>
      <c r="I186" s="166"/>
      <c r="J186" s="167" t="n">
        <f aca="false">ROUND(I186*H186,2)</f>
        <v>0</v>
      </c>
      <c r="K186" s="156"/>
      <c r="L186" s="23"/>
      <c r="M186" s="168"/>
      <c r="N186" s="169" t="s">
        <v>40</v>
      </c>
      <c r="O186" s="60"/>
      <c r="P186" s="170" t="n">
        <f aca="false">O186*H186</f>
        <v>0</v>
      </c>
      <c r="Q186" s="170" t="n">
        <v>0.00184</v>
      </c>
      <c r="R186" s="170" t="n">
        <f aca="false">Q186*H186</f>
        <v>0.00184</v>
      </c>
      <c r="S186" s="170" t="n">
        <v>0</v>
      </c>
      <c r="T186" s="17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200</v>
      </c>
      <c r="AT186" s="172" t="s">
        <v>126</v>
      </c>
      <c r="AU186" s="172" t="s">
        <v>131</v>
      </c>
      <c r="AY186" s="3" t="s">
        <v>123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131</v>
      </c>
      <c r="BK186" s="173" t="n">
        <f aca="false">ROUND(I186*H186,2)</f>
        <v>0</v>
      </c>
      <c r="BL186" s="3" t="s">
        <v>200</v>
      </c>
      <c r="BM186" s="172" t="s">
        <v>269</v>
      </c>
    </row>
    <row r="187" s="27" customFormat="true" ht="24.15" hidden="false" customHeight="true" outlineLevel="0" collapsed="false">
      <c r="A187" s="22"/>
      <c r="B187" s="161"/>
      <c r="C187" s="162" t="s">
        <v>270</v>
      </c>
      <c r="D187" s="162" t="s">
        <v>126</v>
      </c>
      <c r="E187" s="163" t="s">
        <v>271</v>
      </c>
      <c r="F187" s="156" t="s">
        <v>272</v>
      </c>
      <c r="G187" s="164" t="s">
        <v>236</v>
      </c>
      <c r="H187" s="165" t="n">
        <v>1</v>
      </c>
      <c r="I187" s="166"/>
      <c r="J187" s="167" t="n">
        <f aca="false">ROUND(I187*H187,2)</f>
        <v>0</v>
      </c>
      <c r="K187" s="156" t="s">
        <v>122</v>
      </c>
      <c r="L187" s="23"/>
      <c r="M187" s="168"/>
      <c r="N187" s="169" t="s">
        <v>40</v>
      </c>
      <c r="O187" s="60"/>
      <c r="P187" s="170" t="n">
        <f aca="false">O187*H187</f>
        <v>0</v>
      </c>
      <c r="Q187" s="170" t="n">
        <v>0.00196</v>
      </c>
      <c r="R187" s="170" t="n">
        <f aca="false">Q187*H187</f>
        <v>0.00196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200</v>
      </c>
      <c r="AT187" s="172" t="s">
        <v>126</v>
      </c>
      <c r="AU187" s="172" t="s">
        <v>131</v>
      </c>
      <c r="AY187" s="3" t="s">
        <v>123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131</v>
      </c>
      <c r="BK187" s="173" t="n">
        <f aca="false">ROUND(I187*H187,2)</f>
        <v>0</v>
      </c>
      <c r="BL187" s="3" t="s">
        <v>200</v>
      </c>
      <c r="BM187" s="172" t="s">
        <v>273</v>
      </c>
    </row>
    <row r="188" s="27" customFormat="true" ht="24.15" hidden="false" customHeight="true" outlineLevel="0" collapsed="false">
      <c r="A188" s="22"/>
      <c r="B188" s="161"/>
      <c r="C188" s="162" t="s">
        <v>274</v>
      </c>
      <c r="D188" s="162" t="s">
        <v>126</v>
      </c>
      <c r="E188" s="163" t="s">
        <v>275</v>
      </c>
      <c r="F188" s="156" t="s">
        <v>276</v>
      </c>
      <c r="G188" s="164" t="s">
        <v>229</v>
      </c>
      <c r="H188" s="193"/>
      <c r="I188" s="166"/>
      <c r="J188" s="167" t="n">
        <f aca="false">ROUND(I188*H188,2)</f>
        <v>0</v>
      </c>
      <c r="K188" s="156" t="s">
        <v>122</v>
      </c>
      <c r="L188" s="23"/>
      <c r="M188" s="168"/>
      <c r="N188" s="169" t="s">
        <v>40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</v>
      </c>
      <c r="T188" s="17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200</v>
      </c>
      <c r="AT188" s="172" t="s">
        <v>126</v>
      </c>
      <c r="AU188" s="172" t="s">
        <v>131</v>
      </c>
      <c r="AY188" s="3" t="s">
        <v>123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131</v>
      </c>
      <c r="BK188" s="173" t="n">
        <f aca="false">ROUND(I188*H188,2)</f>
        <v>0</v>
      </c>
      <c r="BL188" s="3" t="s">
        <v>200</v>
      </c>
      <c r="BM188" s="172" t="s">
        <v>277</v>
      </c>
    </row>
    <row r="189" s="146" customFormat="true" ht="22.8" hidden="false" customHeight="true" outlineLevel="0" collapsed="false">
      <c r="B189" s="147"/>
      <c r="D189" s="148" t="s">
        <v>73</v>
      </c>
      <c r="E189" s="159" t="s">
        <v>278</v>
      </c>
      <c r="F189" s="159" t="s">
        <v>279</v>
      </c>
      <c r="I189" s="150"/>
      <c r="J189" s="160" t="n">
        <f aca="false">BK189</f>
        <v>0</v>
      </c>
      <c r="L189" s="147"/>
      <c r="M189" s="152"/>
      <c r="N189" s="153"/>
      <c r="O189" s="153"/>
      <c r="P189" s="154" t="n">
        <f aca="false">SUM(P190:P192)</f>
        <v>0</v>
      </c>
      <c r="Q189" s="153"/>
      <c r="R189" s="154" t="n">
        <f aca="false">SUM(R190:R192)</f>
        <v>0.0007</v>
      </c>
      <c r="S189" s="153"/>
      <c r="T189" s="155" t="n">
        <f aca="false">SUM(T190:T192)</f>
        <v>0</v>
      </c>
      <c r="AR189" s="148" t="s">
        <v>131</v>
      </c>
      <c r="AT189" s="157" t="s">
        <v>73</v>
      </c>
      <c r="AU189" s="157" t="s">
        <v>79</v>
      </c>
      <c r="AY189" s="148" t="s">
        <v>123</v>
      </c>
      <c r="BK189" s="158" t="n">
        <f aca="false">SUM(BK190:BK192)</f>
        <v>0</v>
      </c>
    </row>
    <row r="190" s="27" customFormat="true" ht="21.75" hidden="false" customHeight="true" outlineLevel="0" collapsed="false">
      <c r="A190" s="22"/>
      <c r="B190" s="161"/>
      <c r="C190" s="162" t="s">
        <v>280</v>
      </c>
      <c r="D190" s="162" t="s">
        <v>126</v>
      </c>
      <c r="E190" s="163" t="s">
        <v>281</v>
      </c>
      <c r="F190" s="156" t="s">
        <v>282</v>
      </c>
      <c r="G190" s="164" t="s">
        <v>171</v>
      </c>
      <c r="H190" s="165" t="n">
        <v>4</v>
      </c>
      <c r="I190" s="166"/>
      <c r="J190" s="167" t="n">
        <f aca="false">ROUND(I190*H190,2)</f>
        <v>0</v>
      </c>
      <c r="K190" s="156"/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0.00014</v>
      </c>
      <c r="R190" s="170" t="n">
        <f aca="false">Q190*H190</f>
        <v>0.00056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200</v>
      </c>
      <c r="AT190" s="172" t="s">
        <v>126</v>
      </c>
      <c r="AU190" s="172" t="s">
        <v>131</v>
      </c>
      <c r="AY190" s="3" t="s">
        <v>123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131</v>
      </c>
      <c r="BK190" s="173" t="n">
        <f aca="false">ROUND(I190*H190,2)</f>
        <v>0</v>
      </c>
      <c r="BL190" s="3" t="s">
        <v>200</v>
      </c>
      <c r="BM190" s="172" t="s">
        <v>283</v>
      </c>
    </row>
    <row r="191" s="27" customFormat="true" ht="16.5" hidden="false" customHeight="true" outlineLevel="0" collapsed="false">
      <c r="A191" s="22"/>
      <c r="B191" s="161"/>
      <c r="C191" s="162" t="s">
        <v>284</v>
      </c>
      <c r="D191" s="162" t="s">
        <v>126</v>
      </c>
      <c r="E191" s="163" t="s">
        <v>285</v>
      </c>
      <c r="F191" s="156" t="s">
        <v>286</v>
      </c>
      <c r="G191" s="164" t="s">
        <v>171</v>
      </c>
      <c r="H191" s="165" t="n">
        <v>1</v>
      </c>
      <c r="I191" s="166"/>
      <c r="J191" s="167" t="n">
        <f aca="false">ROUND(I191*H191,2)</f>
        <v>0</v>
      </c>
      <c r="K191" s="156"/>
      <c r="L191" s="23"/>
      <c r="M191" s="168"/>
      <c r="N191" s="169" t="s">
        <v>40</v>
      </c>
      <c r="O191" s="60"/>
      <c r="P191" s="170" t="n">
        <f aca="false">O191*H191</f>
        <v>0</v>
      </c>
      <c r="Q191" s="170" t="n">
        <v>0.00014</v>
      </c>
      <c r="R191" s="170" t="n">
        <f aca="false">Q191*H191</f>
        <v>0.00014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200</v>
      </c>
      <c r="AT191" s="172" t="s">
        <v>126</v>
      </c>
      <c r="AU191" s="172" t="s">
        <v>131</v>
      </c>
      <c r="AY191" s="3" t="s">
        <v>123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131</v>
      </c>
      <c r="BK191" s="173" t="n">
        <f aca="false">ROUND(I191*H191,2)</f>
        <v>0</v>
      </c>
      <c r="BL191" s="3" t="s">
        <v>200</v>
      </c>
      <c r="BM191" s="172" t="s">
        <v>287</v>
      </c>
    </row>
    <row r="192" s="27" customFormat="true" ht="24.15" hidden="false" customHeight="true" outlineLevel="0" collapsed="false">
      <c r="A192" s="22"/>
      <c r="B192" s="161"/>
      <c r="C192" s="162" t="s">
        <v>288</v>
      </c>
      <c r="D192" s="162" t="s">
        <v>126</v>
      </c>
      <c r="E192" s="163" t="s">
        <v>289</v>
      </c>
      <c r="F192" s="156" t="s">
        <v>290</v>
      </c>
      <c r="G192" s="164" t="s">
        <v>229</v>
      </c>
      <c r="H192" s="193"/>
      <c r="I192" s="166"/>
      <c r="J192" s="167" t="n">
        <f aca="false">ROUND(I192*H192,2)</f>
        <v>0</v>
      </c>
      <c r="K192" s="156" t="s">
        <v>122</v>
      </c>
      <c r="L192" s="23"/>
      <c r="M192" s="168"/>
      <c r="N192" s="169" t="s">
        <v>40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200</v>
      </c>
      <c r="AT192" s="172" t="s">
        <v>126</v>
      </c>
      <c r="AU192" s="172" t="s">
        <v>131</v>
      </c>
      <c r="AY192" s="3" t="s">
        <v>123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131</v>
      </c>
      <c r="BK192" s="173" t="n">
        <f aca="false">ROUND(I192*H192,2)</f>
        <v>0</v>
      </c>
      <c r="BL192" s="3" t="s">
        <v>200</v>
      </c>
      <c r="BM192" s="172" t="s">
        <v>291</v>
      </c>
    </row>
    <row r="193" s="146" customFormat="true" ht="22.8" hidden="false" customHeight="true" outlineLevel="0" collapsed="false">
      <c r="B193" s="147"/>
      <c r="D193" s="148" t="s">
        <v>73</v>
      </c>
      <c r="E193" s="159" t="s">
        <v>292</v>
      </c>
      <c r="F193" s="159" t="s">
        <v>293</v>
      </c>
      <c r="I193" s="150"/>
      <c r="J193" s="160" t="n">
        <f aca="false">BK193</f>
        <v>0</v>
      </c>
      <c r="L193" s="147"/>
      <c r="M193" s="152"/>
      <c r="N193" s="153"/>
      <c r="O193" s="153"/>
      <c r="P193" s="154" t="n">
        <f aca="false">SUM(P194:P200)</f>
        <v>0</v>
      </c>
      <c r="Q193" s="153"/>
      <c r="R193" s="154" t="n">
        <f aca="false">SUM(R194:R200)</f>
        <v>0.04246</v>
      </c>
      <c r="S193" s="153"/>
      <c r="T193" s="155" t="n">
        <f aca="false">SUM(T194:T200)</f>
        <v>0.0135</v>
      </c>
      <c r="AR193" s="148" t="s">
        <v>131</v>
      </c>
      <c r="AT193" s="157" t="s">
        <v>73</v>
      </c>
      <c r="AU193" s="157" t="s">
        <v>79</v>
      </c>
      <c r="AY193" s="148" t="s">
        <v>123</v>
      </c>
      <c r="BK193" s="158" t="n">
        <f aca="false">SUM(BK194:BK200)</f>
        <v>0</v>
      </c>
    </row>
    <row r="194" s="27" customFormat="true" ht="24.15" hidden="false" customHeight="true" outlineLevel="0" collapsed="false">
      <c r="A194" s="22"/>
      <c r="B194" s="161"/>
      <c r="C194" s="162" t="s">
        <v>294</v>
      </c>
      <c r="D194" s="162" t="s">
        <v>126</v>
      </c>
      <c r="E194" s="163" t="s">
        <v>295</v>
      </c>
      <c r="F194" s="156" t="s">
        <v>296</v>
      </c>
      <c r="G194" s="164" t="s">
        <v>171</v>
      </c>
      <c r="H194" s="165" t="n">
        <v>1</v>
      </c>
      <c r="I194" s="166"/>
      <c r="J194" s="167" t="n">
        <f aca="false">ROUND(I194*H194,2)</f>
        <v>0</v>
      </c>
      <c r="K194" s="156"/>
      <c r="L194" s="23"/>
      <c r="M194" s="168"/>
      <c r="N194" s="169" t="s">
        <v>40</v>
      </c>
      <c r="O194" s="60"/>
      <c r="P194" s="170" t="n">
        <f aca="false">O194*H194</f>
        <v>0</v>
      </c>
      <c r="Q194" s="170" t="n">
        <v>0.04238</v>
      </c>
      <c r="R194" s="170" t="n">
        <f aca="false">Q194*H194</f>
        <v>0.04238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200</v>
      </c>
      <c r="AT194" s="172" t="s">
        <v>126</v>
      </c>
      <c r="AU194" s="172" t="s">
        <v>131</v>
      </c>
      <c r="AY194" s="3" t="s">
        <v>123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131</v>
      </c>
      <c r="BK194" s="173" t="n">
        <f aca="false">ROUND(I194*H194,2)</f>
        <v>0</v>
      </c>
      <c r="BL194" s="3" t="s">
        <v>200</v>
      </c>
      <c r="BM194" s="172" t="s">
        <v>297</v>
      </c>
    </row>
    <row r="195" s="174" customFormat="true" ht="12.8" hidden="false" customHeight="false" outlineLevel="0" collapsed="false">
      <c r="B195" s="175"/>
      <c r="D195" s="176" t="s">
        <v>133</v>
      </c>
      <c r="E195" s="177"/>
      <c r="F195" s="178" t="s">
        <v>79</v>
      </c>
      <c r="H195" s="179" t="n">
        <v>1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133</v>
      </c>
      <c r="AU195" s="177" t="s">
        <v>131</v>
      </c>
      <c r="AV195" s="174" t="s">
        <v>131</v>
      </c>
      <c r="AW195" s="174" t="s">
        <v>31</v>
      </c>
      <c r="AX195" s="174" t="s">
        <v>79</v>
      </c>
      <c r="AY195" s="177" t="s">
        <v>123</v>
      </c>
    </row>
    <row r="196" s="27" customFormat="true" ht="16.5" hidden="false" customHeight="true" outlineLevel="0" collapsed="false">
      <c r="A196" s="22"/>
      <c r="B196" s="161"/>
      <c r="C196" s="162" t="s">
        <v>298</v>
      </c>
      <c r="D196" s="162" t="s">
        <v>126</v>
      </c>
      <c r="E196" s="163" t="s">
        <v>299</v>
      </c>
      <c r="F196" s="156" t="s">
        <v>300</v>
      </c>
      <c r="G196" s="164" t="s">
        <v>171</v>
      </c>
      <c r="H196" s="165" t="n">
        <v>1</v>
      </c>
      <c r="I196" s="166"/>
      <c r="J196" s="167" t="n">
        <f aca="false">ROUND(I196*H196,2)</f>
        <v>0</v>
      </c>
      <c r="K196" s="156" t="s">
        <v>122</v>
      </c>
      <c r="L196" s="23"/>
      <c r="M196" s="168"/>
      <c r="N196" s="169" t="s">
        <v>40</v>
      </c>
      <c r="O196" s="60"/>
      <c r="P196" s="170" t="n">
        <f aca="false">O196*H196</f>
        <v>0</v>
      </c>
      <c r="Q196" s="170" t="n">
        <v>8E-005</v>
      </c>
      <c r="R196" s="170" t="n">
        <f aca="false">Q196*H196</f>
        <v>8E-005</v>
      </c>
      <c r="S196" s="170" t="n">
        <v>0.0135</v>
      </c>
      <c r="T196" s="171" t="n">
        <f aca="false">S196*H196</f>
        <v>0.0135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200</v>
      </c>
      <c r="AT196" s="172" t="s">
        <v>126</v>
      </c>
      <c r="AU196" s="172" t="s">
        <v>131</v>
      </c>
      <c r="AY196" s="3" t="s">
        <v>123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131</v>
      </c>
      <c r="BK196" s="173" t="n">
        <f aca="false">ROUND(I196*H196,2)</f>
        <v>0</v>
      </c>
      <c r="BL196" s="3" t="s">
        <v>200</v>
      </c>
      <c r="BM196" s="172" t="s">
        <v>301</v>
      </c>
    </row>
    <row r="197" s="27" customFormat="true" ht="16.5" hidden="false" customHeight="true" outlineLevel="0" collapsed="false">
      <c r="A197" s="22"/>
      <c r="B197" s="161"/>
      <c r="C197" s="162" t="s">
        <v>302</v>
      </c>
      <c r="D197" s="162" t="s">
        <v>126</v>
      </c>
      <c r="E197" s="163" t="s">
        <v>303</v>
      </c>
      <c r="F197" s="156" t="s">
        <v>304</v>
      </c>
      <c r="G197" s="164" t="s">
        <v>171</v>
      </c>
      <c r="H197" s="165" t="n">
        <v>1</v>
      </c>
      <c r="I197" s="166"/>
      <c r="J197" s="167" t="n">
        <f aca="false">ROUND(I197*H197,2)</f>
        <v>0</v>
      </c>
      <c r="K197" s="156" t="s">
        <v>122</v>
      </c>
      <c r="L197" s="23"/>
      <c r="M197" s="168"/>
      <c r="N197" s="169" t="s">
        <v>40</v>
      </c>
      <c r="O197" s="60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200</v>
      </c>
      <c r="AT197" s="172" t="s">
        <v>126</v>
      </c>
      <c r="AU197" s="172" t="s">
        <v>131</v>
      </c>
      <c r="AY197" s="3" t="s">
        <v>123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131</v>
      </c>
      <c r="BK197" s="173" t="n">
        <f aca="false">ROUND(I197*H197,2)</f>
        <v>0</v>
      </c>
      <c r="BL197" s="3" t="s">
        <v>200</v>
      </c>
      <c r="BM197" s="172" t="s">
        <v>305</v>
      </c>
    </row>
    <row r="198" s="27" customFormat="true" ht="16.5" hidden="false" customHeight="true" outlineLevel="0" collapsed="false">
      <c r="A198" s="22"/>
      <c r="B198" s="161"/>
      <c r="C198" s="162" t="s">
        <v>306</v>
      </c>
      <c r="D198" s="162" t="s">
        <v>126</v>
      </c>
      <c r="E198" s="163" t="s">
        <v>307</v>
      </c>
      <c r="F198" s="156" t="s">
        <v>308</v>
      </c>
      <c r="G198" s="164" t="s">
        <v>129</v>
      </c>
      <c r="H198" s="165" t="n">
        <v>30</v>
      </c>
      <c r="I198" s="166"/>
      <c r="J198" s="167" t="n">
        <f aca="false">ROUND(I198*H198,2)</f>
        <v>0</v>
      </c>
      <c r="K198" s="156" t="s">
        <v>122</v>
      </c>
      <c r="L198" s="23"/>
      <c r="M198" s="168"/>
      <c r="N198" s="169" t="s">
        <v>40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</v>
      </c>
      <c r="T198" s="171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200</v>
      </c>
      <c r="AT198" s="172" t="s">
        <v>126</v>
      </c>
      <c r="AU198" s="172" t="s">
        <v>131</v>
      </c>
      <c r="AY198" s="3" t="s">
        <v>123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131</v>
      </c>
      <c r="BK198" s="173" t="n">
        <f aca="false">ROUND(I198*H198,2)</f>
        <v>0</v>
      </c>
      <c r="BL198" s="3" t="s">
        <v>200</v>
      </c>
      <c r="BM198" s="172" t="s">
        <v>309</v>
      </c>
    </row>
    <row r="199" s="27" customFormat="true" ht="16.5" hidden="false" customHeight="true" outlineLevel="0" collapsed="false">
      <c r="A199" s="22"/>
      <c r="B199" s="161"/>
      <c r="C199" s="162" t="s">
        <v>310</v>
      </c>
      <c r="D199" s="162" t="s">
        <v>126</v>
      </c>
      <c r="E199" s="163" t="s">
        <v>311</v>
      </c>
      <c r="F199" s="156" t="s">
        <v>312</v>
      </c>
      <c r="G199" s="164" t="s">
        <v>129</v>
      </c>
      <c r="H199" s="165" t="n">
        <v>20</v>
      </c>
      <c r="I199" s="166"/>
      <c r="J199" s="167" t="n">
        <f aca="false">ROUND(I199*H199,2)</f>
        <v>0</v>
      </c>
      <c r="K199" s="156" t="s">
        <v>122</v>
      </c>
      <c r="L199" s="23"/>
      <c r="M199" s="168"/>
      <c r="N199" s="169" t="s">
        <v>40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200</v>
      </c>
      <c r="AT199" s="172" t="s">
        <v>126</v>
      </c>
      <c r="AU199" s="172" t="s">
        <v>131</v>
      </c>
      <c r="AY199" s="3" t="s">
        <v>123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131</v>
      </c>
      <c r="BK199" s="173" t="n">
        <f aca="false">ROUND(I199*H199,2)</f>
        <v>0</v>
      </c>
      <c r="BL199" s="3" t="s">
        <v>200</v>
      </c>
      <c r="BM199" s="172" t="s">
        <v>313</v>
      </c>
    </row>
    <row r="200" s="27" customFormat="true" ht="24.15" hidden="false" customHeight="true" outlineLevel="0" collapsed="false">
      <c r="A200" s="22"/>
      <c r="B200" s="161"/>
      <c r="C200" s="162" t="s">
        <v>314</v>
      </c>
      <c r="D200" s="162" t="s">
        <v>126</v>
      </c>
      <c r="E200" s="163" t="s">
        <v>315</v>
      </c>
      <c r="F200" s="156" t="s">
        <v>316</v>
      </c>
      <c r="G200" s="164" t="s">
        <v>229</v>
      </c>
      <c r="H200" s="193"/>
      <c r="I200" s="166"/>
      <c r="J200" s="167" t="n">
        <f aca="false">ROUND(I200*H200,2)</f>
        <v>0</v>
      </c>
      <c r="K200" s="156" t="s">
        <v>122</v>
      </c>
      <c r="L200" s="23"/>
      <c r="M200" s="168"/>
      <c r="N200" s="169" t="s">
        <v>40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</v>
      </c>
      <c r="T200" s="171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200</v>
      </c>
      <c r="AT200" s="172" t="s">
        <v>126</v>
      </c>
      <c r="AU200" s="172" t="s">
        <v>131</v>
      </c>
      <c r="AY200" s="3" t="s">
        <v>123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131</v>
      </c>
      <c r="BK200" s="173" t="n">
        <f aca="false">ROUND(I200*H200,2)</f>
        <v>0</v>
      </c>
      <c r="BL200" s="3" t="s">
        <v>200</v>
      </c>
      <c r="BM200" s="172" t="s">
        <v>317</v>
      </c>
    </row>
    <row r="201" s="146" customFormat="true" ht="22.8" hidden="false" customHeight="true" outlineLevel="0" collapsed="false">
      <c r="B201" s="147"/>
      <c r="D201" s="148" t="s">
        <v>73</v>
      </c>
      <c r="E201" s="159" t="s">
        <v>318</v>
      </c>
      <c r="F201" s="159" t="s">
        <v>319</v>
      </c>
      <c r="I201" s="150"/>
      <c r="J201" s="160" t="n">
        <f aca="false">BK201</f>
        <v>0</v>
      </c>
      <c r="L201" s="147"/>
      <c r="M201" s="152"/>
      <c r="N201" s="153"/>
      <c r="O201" s="153"/>
      <c r="P201" s="154" t="n">
        <f aca="false">SUM(P202:P215)</f>
        <v>0</v>
      </c>
      <c r="Q201" s="153"/>
      <c r="R201" s="154" t="n">
        <f aca="false">SUM(R202:R215)</f>
        <v>0.00303</v>
      </c>
      <c r="S201" s="153"/>
      <c r="T201" s="155" t="n">
        <f aca="false">SUM(T202:T215)</f>
        <v>0.0048</v>
      </c>
      <c r="AR201" s="148" t="s">
        <v>131</v>
      </c>
      <c r="AT201" s="157" t="s">
        <v>73</v>
      </c>
      <c r="AU201" s="157" t="s">
        <v>79</v>
      </c>
      <c r="AY201" s="148" t="s">
        <v>123</v>
      </c>
      <c r="BK201" s="158" t="n">
        <f aca="false">SUM(BK202:BK215)</f>
        <v>0</v>
      </c>
    </row>
    <row r="202" s="27" customFormat="true" ht="21.75" hidden="false" customHeight="true" outlineLevel="0" collapsed="false">
      <c r="A202" s="22"/>
      <c r="B202" s="161"/>
      <c r="C202" s="162" t="s">
        <v>320</v>
      </c>
      <c r="D202" s="162" t="s">
        <v>126</v>
      </c>
      <c r="E202" s="163" t="s">
        <v>321</v>
      </c>
      <c r="F202" s="156" t="s">
        <v>322</v>
      </c>
      <c r="G202" s="164" t="s">
        <v>171</v>
      </c>
      <c r="H202" s="165" t="n">
        <v>3</v>
      </c>
      <c r="I202" s="166"/>
      <c r="J202" s="167" t="n">
        <f aca="false">ROUND(I202*H202,2)</f>
        <v>0</v>
      </c>
      <c r="K202" s="156" t="s">
        <v>122</v>
      </c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200</v>
      </c>
      <c r="AT202" s="172" t="s">
        <v>126</v>
      </c>
      <c r="AU202" s="172" t="s">
        <v>131</v>
      </c>
      <c r="AY202" s="3" t="s">
        <v>123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131</v>
      </c>
      <c r="BK202" s="173" t="n">
        <f aca="false">ROUND(I202*H202,2)</f>
        <v>0</v>
      </c>
      <c r="BL202" s="3" t="s">
        <v>200</v>
      </c>
      <c r="BM202" s="172" t="s">
        <v>323</v>
      </c>
    </row>
    <row r="203" s="27" customFormat="true" ht="21.75" hidden="false" customHeight="true" outlineLevel="0" collapsed="false">
      <c r="A203" s="22"/>
      <c r="B203" s="161"/>
      <c r="C203" s="194" t="s">
        <v>324</v>
      </c>
      <c r="D203" s="194" t="s">
        <v>325</v>
      </c>
      <c r="E203" s="195" t="s">
        <v>326</v>
      </c>
      <c r="F203" s="196" t="s">
        <v>327</v>
      </c>
      <c r="G203" s="197" t="s">
        <v>171</v>
      </c>
      <c r="H203" s="198" t="n">
        <v>3</v>
      </c>
      <c r="I203" s="199"/>
      <c r="J203" s="200" t="n">
        <f aca="false">ROUND(I203*H203,2)</f>
        <v>0</v>
      </c>
      <c r="K203" s="156" t="s">
        <v>122</v>
      </c>
      <c r="L203" s="201"/>
      <c r="M203" s="202"/>
      <c r="N203" s="203" t="s">
        <v>40</v>
      </c>
      <c r="O203" s="60"/>
      <c r="P203" s="170" t="n">
        <f aca="false">O203*H203</f>
        <v>0</v>
      </c>
      <c r="Q203" s="170" t="n">
        <v>1E-005</v>
      </c>
      <c r="R203" s="170" t="n">
        <f aca="false">Q203*H203</f>
        <v>3E-005</v>
      </c>
      <c r="S203" s="170" t="n">
        <v>0</v>
      </c>
      <c r="T203" s="171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274</v>
      </c>
      <c r="AT203" s="172" t="s">
        <v>325</v>
      </c>
      <c r="AU203" s="172" t="s">
        <v>131</v>
      </c>
      <c r="AY203" s="3" t="s">
        <v>123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131</v>
      </c>
      <c r="BK203" s="173" t="n">
        <f aca="false">ROUND(I203*H203,2)</f>
        <v>0</v>
      </c>
      <c r="BL203" s="3" t="s">
        <v>200</v>
      </c>
      <c r="BM203" s="172" t="s">
        <v>328</v>
      </c>
    </row>
    <row r="204" s="27" customFormat="true" ht="16.5" hidden="false" customHeight="true" outlineLevel="0" collapsed="false">
      <c r="A204" s="22"/>
      <c r="B204" s="161"/>
      <c r="C204" s="194" t="s">
        <v>329</v>
      </c>
      <c r="D204" s="194" t="s">
        <v>325</v>
      </c>
      <c r="E204" s="195" t="s">
        <v>330</v>
      </c>
      <c r="F204" s="196" t="s">
        <v>331</v>
      </c>
      <c r="G204" s="197" t="s">
        <v>171</v>
      </c>
      <c r="H204" s="198" t="n">
        <v>3</v>
      </c>
      <c r="I204" s="199"/>
      <c r="J204" s="200" t="n">
        <f aca="false">ROUND(I204*H204,2)</f>
        <v>0</v>
      </c>
      <c r="K204" s="156" t="s">
        <v>122</v>
      </c>
      <c r="L204" s="201"/>
      <c r="M204" s="202"/>
      <c r="N204" s="203" t="s">
        <v>40</v>
      </c>
      <c r="O204" s="60"/>
      <c r="P204" s="170" t="n">
        <f aca="false">O204*H204</f>
        <v>0</v>
      </c>
      <c r="Q204" s="170" t="n">
        <v>0.0002</v>
      </c>
      <c r="R204" s="170" t="n">
        <f aca="false">Q204*H204</f>
        <v>0.0006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274</v>
      </c>
      <c r="AT204" s="172" t="s">
        <v>325</v>
      </c>
      <c r="AU204" s="172" t="s">
        <v>131</v>
      </c>
      <c r="AY204" s="3" t="s">
        <v>123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131</v>
      </c>
      <c r="BK204" s="173" t="n">
        <f aca="false">ROUND(I204*H204,2)</f>
        <v>0</v>
      </c>
      <c r="BL204" s="3" t="s">
        <v>200</v>
      </c>
      <c r="BM204" s="172" t="s">
        <v>332</v>
      </c>
    </row>
    <row r="205" s="27" customFormat="true" ht="24.15" hidden="false" customHeight="true" outlineLevel="0" collapsed="false">
      <c r="A205" s="22"/>
      <c r="B205" s="161"/>
      <c r="C205" s="162" t="s">
        <v>333</v>
      </c>
      <c r="D205" s="162" t="s">
        <v>126</v>
      </c>
      <c r="E205" s="163" t="s">
        <v>334</v>
      </c>
      <c r="F205" s="156" t="s">
        <v>335</v>
      </c>
      <c r="G205" s="164" t="s">
        <v>171</v>
      </c>
      <c r="H205" s="165" t="n">
        <v>2</v>
      </c>
      <c r="I205" s="166"/>
      <c r="J205" s="167" t="n">
        <f aca="false">ROUND(I205*H205,2)</f>
        <v>0</v>
      </c>
      <c r="K205" s="156" t="s">
        <v>122</v>
      </c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</v>
      </c>
      <c r="T205" s="171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200</v>
      </c>
      <c r="AT205" s="172" t="s">
        <v>126</v>
      </c>
      <c r="AU205" s="172" t="s">
        <v>131</v>
      </c>
      <c r="AY205" s="3" t="s">
        <v>123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131</v>
      </c>
      <c r="BK205" s="173" t="n">
        <f aca="false">ROUND(I205*H205,2)</f>
        <v>0</v>
      </c>
      <c r="BL205" s="3" t="s">
        <v>200</v>
      </c>
      <c r="BM205" s="172" t="s">
        <v>336</v>
      </c>
    </row>
    <row r="206" s="27" customFormat="true" ht="24.15" hidden="false" customHeight="true" outlineLevel="0" collapsed="false">
      <c r="A206" s="22"/>
      <c r="B206" s="161"/>
      <c r="C206" s="194" t="s">
        <v>337</v>
      </c>
      <c r="D206" s="194" t="s">
        <v>325</v>
      </c>
      <c r="E206" s="195" t="s">
        <v>338</v>
      </c>
      <c r="F206" s="196" t="s">
        <v>339</v>
      </c>
      <c r="G206" s="197" t="s">
        <v>171</v>
      </c>
      <c r="H206" s="198" t="n">
        <v>1</v>
      </c>
      <c r="I206" s="199"/>
      <c r="J206" s="200" t="n">
        <f aca="false">ROUND(I206*H206,2)</f>
        <v>0</v>
      </c>
      <c r="K206" s="196"/>
      <c r="L206" s="201"/>
      <c r="M206" s="202"/>
      <c r="N206" s="203" t="s">
        <v>40</v>
      </c>
      <c r="O206" s="60"/>
      <c r="P206" s="170" t="n">
        <f aca="false">O206*H206</f>
        <v>0</v>
      </c>
      <c r="Q206" s="170" t="n">
        <v>0.0008</v>
      </c>
      <c r="R206" s="170" t="n">
        <f aca="false">Q206*H206</f>
        <v>0.0008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274</v>
      </c>
      <c r="AT206" s="172" t="s">
        <v>325</v>
      </c>
      <c r="AU206" s="172" t="s">
        <v>131</v>
      </c>
      <c r="AY206" s="3" t="s">
        <v>123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131</v>
      </c>
      <c r="BK206" s="173" t="n">
        <f aca="false">ROUND(I206*H206,2)</f>
        <v>0</v>
      </c>
      <c r="BL206" s="3" t="s">
        <v>200</v>
      </c>
      <c r="BM206" s="172" t="s">
        <v>340</v>
      </c>
    </row>
    <row r="207" s="27" customFormat="true" ht="33" hidden="false" customHeight="true" outlineLevel="0" collapsed="false">
      <c r="A207" s="22"/>
      <c r="B207" s="161"/>
      <c r="C207" s="194" t="s">
        <v>341</v>
      </c>
      <c r="D207" s="194" t="s">
        <v>325</v>
      </c>
      <c r="E207" s="195" t="s">
        <v>342</v>
      </c>
      <c r="F207" s="196" t="s">
        <v>343</v>
      </c>
      <c r="G207" s="197" t="s">
        <v>171</v>
      </c>
      <c r="H207" s="198" t="n">
        <v>1</v>
      </c>
      <c r="I207" s="199"/>
      <c r="J207" s="200" t="n">
        <f aca="false">ROUND(I207*H207,2)</f>
        <v>0</v>
      </c>
      <c r="K207" s="196"/>
      <c r="L207" s="201"/>
      <c r="M207" s="202"/>
      <c r="N207" s="203" t="s">
        <v>40</v>
      </c>
      <c r="O207" s="60"/>
      <c r="P207" s="170" t="n">
        <f aca="false">O207*H207</f>
        <v>0</v>
      </c>
      <c r="Q207" s="170" t="n">
        <v>0.0008</v>
      </c>
      <c r="R207" s="170" t="n">
        <f aca="false">Q207*H207</f>
        <v>0.0008</v>
      </c>
      <c r="S207" s="170" t="n">
        <v>0</v>
      </c>
      <c r="T207" s="171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274</v>
      </c>
      <c r="AT207" s="172" t="s">
        <v>325</v>
      </c>
      <c r="AU207" s="172" t="s">
        <v>131</v>
      </c>
      <c r="AY207" s="3" t="s">
        <v>123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131</v>
      </c>
      <c r="BK207" s="173" t="n">
        <f aca="false">ROUND(I207*H207,2)</f>
        <v>0</v>
      </c>
      <c r="BL207" s="3" t="s">
        <v>200</v>
      </c>
      <c r="BM207" s="172" t="s">
        <v>344</v>
      </c>
    </row>
    <row r="208" s="27" customFormat="true" ht="37.8" hidden="false" customHeight="true" outlineLevel="0" collapsed="false">
      <c r="A208" s="22"/>
      <c r="B208" s="161"/>
      <c r="C208" s="194" t="s">
        <v>345</v>
      </c>
      <c r="D208" s="194" t="s">
        <v>325</v>
      </c>
      <c r="E208" s="195" t="s">
        <v>346</v>
      </c>
      <c r="F208" s="196" t="s">
        <v>347</v>
      </c>
      <c r="G208" s="197" t="s">
        <v>171</v>
      </c>
      <c r="H208" s="198" t="n">
        <v>1</v>
      </c>
      <c r="I208" s="199"/>
      <c r="J208" s="200" t="n">
        <f aca="false">ROUND(I208*H208,2)</f>
        <v>0</v>
      </c>
      <c r="K208" s="196"/>
      <c r="L208" s="201"/>
      <c r="M208" s="202"/>
      <c r="N208" s="203" t="s">
        <v>40</v>
      </c>
      <c r="O208" s="60"/>
      <c r="P208" s="170" t="n">
        <f aca="false">O208*H208</f>
        <v>0</v>
      </c>
      <c r="Q208" s="170" t="n">
        <v>0.0008</v>
      </c>
      <c r="R208" s="170" t="n">
        <f aca="false">Q208*H208</f>
        <v>0.0008</v>
      </c>
      <c r="S208" s="170" t="n">
        <v>0</v>
      </c>
      <c r="T208" s="17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274</v>
      </c>
      <c r="AT208" s="172" t="s">
        <v>325</v>
      </c>
      <c r="AU208" s="172" t="s">
        <v>131</v>
      </c>
      <c r="AY208" s="3" t="s">
        <v>123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131</v>
      </c>
      <c r="BK208" s="173" t="n">
        <f aca="false">ROUND(I208*H208,2)</f>
        <v>0</v>
      </c>
      <c r="BL208" s="3" t="s">
        <v>200</v>
      </c>
      <c r="BM208" s="172" t="s">
        <v>348</v>
      </c>
    </row>
    <row r="209" s="27" customFormat="true" ht="37.8" hidden="false" customHeight="true" outlineLevel="0" collapsed="false">
      <c r="A209" s="22"/>
      <c r="B209" s="161"/>
      <c r="C209" s="162" t="s">
        <v>349</v>
      </c>
      <c r="D209" s="162" t="s">
        <v>126</v>
      </c>
      <c r="E209" s="163" t="s">
        <v>350</v>
      </c>
      <c r="F209" s="156" t="s">
        <v>351</v>
      </c>
      <c r="G209" s="164" t="s">
        <v>171</v>
      </c>
      <c r="H209" s="165" t="n">
        <v>6</v>
      </c>
      <c r="I209" s="166"/>
      <c r="J209" s="167" t="n">
        <f aca="false">ROUND(I209*H209,2)</f>
        <v>0</v>
      </c>
      <c r="K209" s="156" t="s">
        <v>122</v>
      </c>
      <c r="L209" s="23"/>
      <c r="M209" s="168"/>
      <c r="N209" s="169" t="s">
        <v>40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0.0008</v>
      </c>
      <c r="T209" s="171" t="n">
        <f aca="false">S209*H209</f>
        <v>0.0048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200</v>
      </c>
      <c r="AT209" s="172" t="s">
        <v>126</v>
      </c>
      <c r="AU209" s="172" t="s">
        <v>131</v>
      </c>
      <c r="AY209" s="3" t="s">
        <v>123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131</v>
      </c>
      <c r="BK209" s="173" t="n">
        <f aca="false">ROUND(I209*H209,2)</f>
        <v>0</v>
      </c>
      <c r="BL209" s="3" t="s">
        <v>200</v>
      </c>
      <c r="BM209" s="172" t="s">
        <v>352</v>
      </c>
    </row>
    <row r="210" s="27" customFormat="true" ht="24.15" hidden="false" customHeight="true" outlineLevel="0" collapsed="false">
      <c r="A210" s="22"/>
      <c r="B210" s="161"/>
      <c r="C210" s="162" t="s">
        <v>353</v>
      </c>
      <c r="D210" s="162" t="s">
        <v>126</v>
      </c>
      <c r="E210" s="163" t="s">
        <v>354</v>
      </c>
      <c r="F210" s="156" t="s">
        <v>355</v>
      </c>
      <c r="G210" s="164" t="s">
        <v>171</v>
      </c>
      <c r="H210" s="165" t="n">
        <v>1</v>
      </c>
      <c r="I210" s="166"/>
      <c r="J210" s="167" t="n">
        <f aca="false">ROUND(I210*H210,2)</f>
        <v>0</v>
      </c>
      <c r="K210" s="156" t="s">
        <v>122</v>
      </c>
      <c r="L210" s="23"/>
      <c r="M210" s="168"/>
      <c r="N210" s="169" t="s">
        <v>40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200</v>
      </c>
      <c r="AT210" s="172" t="s">
        <v>126</v>
      </c>
      <c r="AU210" s="172" t="s">
        <v>131</v>
      </c>
      <c r="AY210" s="3" t="s">
        <v>123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131</v>
      </c>
      <c r="BK210" s="173" t="n">
        <f aca="false">ROUND(I210*H210,2)</f>
        <v>0</v>
      </c>
      <c r="BL210" s="3" t="s">
        <v>200</v>
      </c>
      <c r="BM210" s="172" t="s">
        <v>356</v>
      </c>
    </row>
    <row r="211" s="27" customFormat="true" ht="21.75" hidden="false" customHeight="true" outlineLevel="0" collapsed="false">
      <c r="A211" s="22"/>
      <c r="B211" s="161"/>
      <c r="C211" s="162" t="s">
        <v>357</v>
      </c>
      <c r="D211" s="162" t="s">
        <v>126</v>
      </c>
      <c r="E211" s="163" t="s">
        <v>358</v>
      </c>
      <c r="F211" s="156" t="s">
        <v>359</v>
      </c>
      <c r="G211" s="164" t="s">
        <v>171</v>
      </c>
      <c r="H211" s="165" t="n">
        <v>1</v>
      </c>
      <c r="I211" s="166"/>
      <c r="J211" s="167" t="n">
        <f aca="false">ROUND(I211*H211,2)</f>
        <v>0</v>
      </c>
      <c r="K211" s="156" t="s">
        <v>122</v>
      </c>
      <c r="L211" s="23"/>
      <c r="M211" s="168"/>
      <c r="N211" s="169" t="s">
        <v>40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</v>
      </c>
      <c r="T211" s="17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200</v>
      </c>
      <c r="AT211" s="172" t="s">
        <v>126</v>
      </c>
      <c r="AU211" s="172" t="s">
        <v>131</v>
      </c>
      <c r="AY211" s="3" t="s">
        <v>123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131</v>
      </c>
      <c r="BK211" s="173" t="n">
        <f aca="false">ROUND(I211*H211,2)</f>
        <v>0</v>
      </c>
      <c r="BL211" s="3" t="s">
        <v>200</v>
      </c>
      <c r="BM211" s="172" t="s">
        <v>360</v>
      </c>
    </row>
    <row r="212" s="27" customFormat="true" ht="24.15" hidden="false" customHeight="true" outlineLevel="0" collapsed="false">
      <c r="A212" s="22"/>
      <c r="B212" s="161"/>
      <c r="C212" s="162" t="s">
        <v>361</v>
      </c>
      <c r="D212" s="162" t="s">
        <v>126</v>
      </c>
      <c r="E212" s="163" t="s">
        <v>362</v>
      </c>
      <c r="F212" s="156" t="s">
        <v>363</v>
      </c>
      <c r="G212" s="164" t="s">
        <v>150</v>
      </c>
      <c r="H212" s="165" t="n">
        <v>1</v>
      </c>
      <c r="I212" s="166"/>
      <c r="J212" s="167" t="n">
        <f aca="false">ROUND(I212*H212,2)</f>
        <v>0</v>
      </c>
      <c r="K212" s="156"/>
      <c r="L212" s="23"/>
      <c r="M212" s="168"/>
      <c r="N212" s="169" t="s">
        <v>40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200</v>
      </c>
      <c r="AT212" s="172" t="s">
        <v>126</v>
      </c>
      <c r="AU212" s="172" t="s">
        <v>131</v>
      </c>
      <c r="AY212" s="3" t="s">
        <v>123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131</v>
      </c>
      <c r="BK212" s="173" t="n">
        <f aca="false">ROUND(I212*H212,2)</f>
        <v>0</v>
      </c>
      <c r="BL212" s="3" t="s">
        <v>200</v>
      </c>
      <c r="BM212" s="172" t="s">
        <v>364</v>
      </c>
    </row>
    <row r="213" s="27" customFormat="true" ht="16.5" hidden="false" customHeight="true" outlineLevel="0" collapsed="false">
      <c r="A213" s="22"/>
      <c r="B213" s="161"/>
      <c r="C213" s="162" t="s">
        <v>365</v>
      </c>
      <c r="D213" s="162" t="s">
        <v>126</v>
      </c>
      <c r="E213" s="163" t="s">
        <v>366</v>
      </c>
      <c r="F213" s="156" t="s">
        <v>367</v>
      </c>
      <c r="G213" s="164" t="s">
        <v>171</v>
      </c>
      <c r="H213" s="165" t="n">
        <v>1</v>
      </c>
      <c r="I213" s="166"/>
      <c r="J213" s="167" t="n">
        <f aca="false">ROUND(I213*H213,2)</f>
        <v>0</v>
      </c>
      <c r="K213" s="156"/>
      <c r="L213" s="23"/>
      <c r="M213" s="168"/>
      <c r="N213" s="169" t="s">
        <v>40</v>
      </c>
      <c r="O213" s="60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</v>
      </c>
      <c r="T213" s="17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200</v>
      </c>
      <c r="AT213" s="172" t="s">
        <v>126</v>
      </c>
      <c r="AU213" s="172" t="s">
        <v>131</v>
      </c>
      <c r="AY213" s="3" t="s">
        <v>123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131</v>
      </c>
      <c r="BK213" s="173" t="n">
        <f aca="false">ROUND(I213*H213,2)</f>
        <v>0</v>
      </c>
      <c r="BL213" s="3" t="s">
        <v>200</v>
      </c>
      <c r="BM213" s="172" t="s">
        <v>368</v>
      </c>
    </row>
    <row r="214" s="27" customFormat="true" ht="24.15" hidden="false" customHeight="true" outlineLevel="0" collapsed="false">
      <c r="A214" s="22"/>
      <c r="B214" s="161"/>
      <c r="C214" s="162" t="s">
        <v>369</v>
      </c>
      <c r="D214" s="162" t="s">
        <v>126</v>
      </c>
      <c r="E214" s="163" t="s">
        <v>370</v>
      </c>
      <c r="F214" s="156" t="s">
        <v>371</v>
      </c>
      <c r="G214" s="164" t="s">
        <v>171</v>
      </c>
      <c r="H214" s="165" t="n">
        <v>1</v>
      </c>
      <c r="I214" s="166"/>
      <c r="J214" s="167" t="n">
        <f aca="false">ROUND(I214*H214,2)</f>
        <v>0</v>
      </c>
      <c r="K214" s="156"/>
      <c r="L214" s="23"/>
      <c r="M214" s="168"/>
      <c r="N214" s="169" t="s">
        <v>40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</v>
      </c>
      <c r="T214" s="171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200</v>
      </c>
      <c r="AT214" s="172" t="s">
        <v>126</v>
      </c>
      <c r="AU214" s="172" t="s">
        <v>131</v>
      </c>
      <c r="AY214" s="3" t="s">
        <v>123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131</v>
      </c>
      <c r="BK214" s="173" t="n">
        <f aca="false">ROUND(I214*H214,2)</f>
        <v>0</v>
      </c>
      <c r="BL214" s="3" t="s">
        <v>200</v>
      </c>
      <c r="BM214" s="172" t="s">
        <v>372</v>
      </c>
    </row>
    <row r="215" s="27" customFormat="true" ht="24.15" hidden="false" customHeight="true" outlineLevel="0" collapsed="false">
      <c r="A215" s="22"/>
      <c r="B215" s="161"/>
      <c r="C215" s="162" t="s">
        <v>373</v>
      </c>
      <c r="D215" s="162" t="s">
        <v>126</v>
      </c>
      <c r="E215" s="163" t="s">
        <v>374</v>
      </c>
      <c r="F215" s="156" t="s">
        <v>375</v>
      </c>
      <c r="G215" s="164" t="s">
        <v>229</v>
      </c>
      <c r="H215" s="193"/>
      <c r="I215" s="166"/>
      <c r="J215" s="167" t="n">
        <f aca="false">ROUND(I215*H215,2)</f>
        <v>0</v>
      </c>
      <c r="K215" s="156" t="s">
        <v>122</v>
      </c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200</v>
      </c>
      <c r="AT215" s="172" t="s">
        <v>126</v>
      </c>
      <c r="AU215" s="172" t="s">
        <v>131</v>
      </c>
      <c r="AY215" s="3" t="s">
        <v>123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131</v>
      </c>
      <c r="BK215" s="173" t="n">
        <f aca="false">ROUND(I215*H215,2)</f>
        <v>0</v>
      </c>
      <c r="BL215" s="3" t="s">
        <v>200</v>
      </c>
      <c r="BM215" s="172" t="s">
        <v>376</v>
      </c>
    </row>
    <row r="216" s="146" customFormat="true" ht="22.8" hidden="false" customHeight="true" outlineLevel="0" collapsed="false">
      <c r="B216" s="147"/>
      <c r="D216" s="148" t="s">
        <v>73</v>
      </c>
      <c r="E216" s="159" t="s">
        <v>377</v>
      </c>
      <c r="F216" s="159" t="s">
        <v>378</v>
      </c>
      <c r="I216" s="150"/>
      <c r="J216" s="160" t="n">
        <f aca="false">BK216</f>
        <v>0</v>
      </c>
      <c r="L216" s="147"/>
      <c r="M216" s="152"/>
      <c r="N216" s="153"/>
      <c r="O216" s="153"/>
      <c r="P216" s="154" t="n">
        <f aca="false">SUM(P217:P222)</f>
        <v>0</v>
      </c>
      <c r="Q216" s="153"/>
      <c r="R216" s="154" t="n">
        <f aca="false">SUM(R217:R222)</f>
        <v>0.048</v>
      </c>
      <c r="S216" s="153"/>
      <c r="T216" s="155" t="n">
        <f aca="false">SUM(T217:T222)</f>
        <v>0</v>
      </c>
      <c r="AR216" s="148" t="s">
        <v>131</v>
      </c>
      <c r="AT216" s="157" t="s">
        <v>73</v>
      </c>
      <c r="AU216" s="157" t="s">
        <v>79</v>
      </c>
      <c r="AY216" s="148" t="s">
        <v>123</v>
      </c>
      <c r="BK216" s="158" t="n">
        <f aca="false">SUM(BK217:BK222)</f>
        <v>0</v>
      </c>
    </row>
    <row r="217" s="27" customFormat="true" ht="16.5" hidden="false" customHeight="true" outlineLevel="0" collapsed="false">
      <c r="A217" s="22"/>
      <c r="B217" s="161"/>
      <c r="C217" s="194" t="s">
        <v>379</v>
      </c>
      <c r="D217" s="194" t="s">
        <v>325</v>
      </c>
      <c r="E217" s="195" t="s">
        <v>380</v>
      </c>
      <c r="F217" s="196" t="s">
        <v>381</v>
      </c>
      <c r="G217" s="197" t="s">
        <v>171</v>
      </c>
      <c r="H217" s="198" t="n">
        <v>3</v>
      </c>
      <c r="I217" s="199"/>
      <c r="J217" s="200" t="n">
        <f aca="false">ROUND(I217*H217,2)</f>
        <v>0</v>
      </c>
      <c r="K217" s="196"/>
      <c r="L217" s="201"/>
      <c r="M217" s="202"/>
      <c r="N217" s="203" t="s">
        <v>40</v>
      </c>
      <c r="O217" s="60"/>
      <c r="P217" s="170" t="n">
        <f aca="false">O217*H217</f>
        <v>0</v>
      </c>
      <c r="Q217" s="170" t="n">
        <v>0.016</v>
      </c>
      <c r="R217" s="170" t="n">
        <f aca="false">Q217*H217</f>
        <v>0.048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274</v>
      </c>
      <c r="AT217" s="172" t="s">
        <v>325</v>
      </c>
      <c r="AU217" s="172" t="s">
        <v>131</v>
      </c>
      <c r="AY217" s="3" t="s">
        <v>123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131</v>
      </c>
      <c r="BK217" s="173" t="n">
        <f aca="false">ROUND(I217*H217,2)</f>
        <v>0</v>
      </c>
      <c r="BL217" s="3" t="s">
        <v>200</v>
      </c>
      <c r="BM217" s="172" t="s">
        <v>382</v>
      </c>
    </row>
    <row r="218" s="174" customFormat="true" ht="12.8" hidden="false" customHeight="false" outlineLevel="0" collapsed="false">
      <c r="B218" s="175"/>
      <c r="D218" s="176" t="s">
        <v>133</v>
      </c>
      <c r="E218" s="177"/>
      <c r="F218" s="178" t="s">
        <v>143</v>
      </c>
      <c r="H218" s="179" t="n">
        <v>3</v>
      </c>
      <c r="I218" s="180"/>
      <c r="L218" s="175"/>
      <c r="M218" s="181"/>
      <c r="N218" s="182"/>
      <c r="O218" s="182"/>
      <c r="P218" s="182"/>
      <c r="Q218" s="182"/>
      <c r="R218" s="182"/>
      <c r="S218" s="182"/>
      <c r="T218" s="183"/>
      <c r="AT218" s="177" t="s">
        <v>133</v>
      </c>
      <c r="AU218" s="177" t="s">
        <v>131</v>
      </c>
      <c r="AV218" s="174" t="s">
        <v>131</v>
      </c>
      <c r="AW218" s="174" t="s">
        <v>31</v>
      </c>
      <c r="AX218" s="174" t="s">
        <v>79</v>
      </c>
      <c r="AY218" s="177" t="s">
        <v>123</v>
      </c>
    </row>
    <row r="219" s="27" customFormat="true" ht="24.15" hidden="false" customHeight="true" outlineLevel="0" collapsed="false">
      <c r="A219" s="22"/>
      <c r="B219" s="161"/>
      <c r="C219" s="162" t="s">
        <v>383</v>
      </c>
      <c r="D219" s="162" t="s">
        <v>126</v>
      </c>
      <c r="E219" s="163" t="s">
        <v>384</v>
      </c>
      <c r="F219" s="156" t="s">
        <v>385</v>
      </c>
      <c r="G219" s="164" t="s">
        <v>150</v>
      </c>
      <c r="H219" s="165" t="n">
        <v>4</v>
      </c>
      <c r="I219" s="166"/>
      <c r="J219" s="167" t="n">
        <f aca="false">ROUND(I219*H219,2)</f>
        <v>0</v>
      </c>
      <c r="K219" s="156"/>
      <c r="L219" s="23"/>
      <c r="M219" s="168"/>
      <c r="N219" s="169" t="s">
        <v>40</v>
      </c>
      <c r="O219" s="60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200</v>
      </c>
      <c r="AT219" s="172" t="s">
        <v>126</v>
      </c>
      <c r="AU219" s="172" t="s">
        <v>131</v>
      </c>
      <c r="AY219" s="3" t="s">
        <v>123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131</v>
      </c>
      <c r="BK219" s="173" t="n">
        <f aca="false">ROUND(I219*H219,2)</f>
        <v>0</v>
      </c>
      <c r="BL219" s="3" t="s">
        <v>200</v>
      </c>
      <c r="BM219" s="172" t="s">
        <v>386</v>
      </c>
    </row>
    <row r="220" s="27" customFormat="true" ht="16.5" hidden="false" customHeight="true" outlineLevel="0" collapsed="false">
      <c r="A220" s="22"/>
      <c r="B220" s="161"/>
      <c r="C220" s="162" t="s">
        <v>387</v>
      </c>
      <c r="D220" s="162" t="s">
        <v>126</v>
      </c>
      <c r="E220" s="163" t="s">
        <v>388</v>
      </c>
      <c r="F220" s="156" t="s">
        <v>389</v>
      </c>
      <c r="G220" s="164" t="s">
        <v>150</v>
      </c>
      <c r="H220" s="165" t="n">
        <v>2</v>
      </c>
      <c r="I220" s="166"/>
      <c r="J220" s="167" t="n">
        <f aca="false">ROUND(I220*H220,2)</f>
        <v>0</v>
      </c>
      <c r="K220" s="156"/>
      <c r="L220" s="23"/>
      <c r="M220" s="168"/>
      <c r="N220" s="169" t="s">
        <v>40</v>
      </c>
      <c r="O220" s="60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200</v>
      </c>
      <c r="AT220" s="172" t="s">
        <v>126</v>
      </c>
      <c r="AU220" s="172" t="s">
        <v>131</v>
      </c>
      <c r="AY220" s="3" t="s">
        <v>123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131</v>
      </c>
      <c r="BK220" s="173" t="n">
        <f aca="false">ROUND(I220*H220,2)</f>
        <v>0</v>
      </c>
      <c r="BL220" s="3" t="s">
        <v>200</v>
      </c>
      <c r="BM220" s="172" t="s">
        <v>390</v>
      </c>
    </row>
    <row r="221" s="27" customFormat="true" ht="24.15" hidden="false" customHeight="true" outlineLevel="0" collapsed="false">
      <c r="A221" s="22"/>
      <c r="B221" s="161"/>
      <c r="C221" s="162" t="s">
        <v>391</v>
      </c>
      <c r="D221" s="162" t="s">
        <v>126</v>
      </c>
      <c r="E221" s="163" t="s">
        <v>392</v>
      </c>
      <c r="F221" s="156" t="s">
        <v>393</v>
      </c>
      <c r="G221" s="164" t="s">
        <v>171</v>
      </c>
      <c r="H221" s="165" t="n">
        <v>1</v>
      </c>
      <c r="I221" s="166"/>
      <c r="J221" s="167" t="n">
        <f aca="false">ROUND(I221*H221,2)</f>
        <v>0</v>
      </c>
      <c r="K221" s="156"/>
      <c r="L221" s="23"/>
      <c r="M221" s="168"/>
      <c r="N221" s="169" t="s">
        <v>40</v>
      </c>
      <c r="O221" s="60"/>
      <c r="P221" s="170" t="n">
        <f aca="false">O221*H221</f>
        <v>0</v>
      </c>
      <c r="Q221" s="170" t="n">
        <v>0</v>
      </c>
      <c r="R221" s="170" t="n">
        <f aca="false">Q221*H221</f>
        <v>0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200</v>
      </c>
      <c r="AT221" s="172" t="s">
        <v>126</v>
      </c>
      <c r="AU221" s="172" t="s">
        <v>131</v>
      </c>
      <c r="AY221" s="3" t="s">
        <v>123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131</v>
      </c>
      <c r="BK221" s="173" t="n">
        <f aca="false">ROUND(I221*H221,2)</f>
        <v>0</v>
      </c>
      <c r="BL221" s="3" t="s">
        <v>200</v>
      </c>
      <c r="BM221" s="172" t="s">
        <v>394</v>
      </c>
    </row>
    <row r="222" s="27" customFormat="true" ht="24.15" hidden="false" customHeight="true" outlineLevel="0" collapsed="false">
      <c r="A222" s="22"/>
      <c r="B222" s="161"/>
      <c r="C222" s="162" t="s">
        <v>395</v>
      </c>
      <c r="D222" s="162" t="s">
        <v>126</v>
      </c>
      <c r="E222" s="163" t="s">
        <v>396</v>
      </c>
      <c r="F222" s="156" t="s">
        <v>397</v>
      </c>
      <c r="G222" s="164" t="s">
        <v>229</v>
      </c>
      <c r="H222" s="193"/>
      <c r="I222" s="166"/>
      <c r="J222" s="167" t="n">
        <f aca="false">ROUND(I222*H222,2)</f>
        <v>0</v>
      </c>
      <c r="K222" s="156" t="s">
        <v>122</v>
      </c>
      <c r="L222" s="23"/>
      <c r="M222" s="168"/>
      <c r="N222" s="169" t="s">
        <v>40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200</v>
      </c>
      <c r="AT222" s="172" t="s">
        <v>126</v>
      </c>
      <c r="AU222" s="172" t="s">
        <v>131</v>
      </c>
      <c r="AY222" s="3" t="s">
        <v>123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131</v>
      </c>
      <c r="BK222" s="173" t="n">
        <f aca="false">ROUND(I222*H222,2)</f>
        <v>0</v>
      </c>
      <c r="BL222" s="3" t="s">
        <v>200</v>
      </c>
      <c r="BM222" s="172" t="s">
        <v>398</v>
      </c>
    </row>
    <row r="223" s="146" customFormat="true" ht="22.8" hidden="false" customHeight="true" outlineLevel="0" collapsed="false">
      <c r="B223" s="147"/>
      <c r="D223" s="148" t="s">
        <v>73</v>
      </c>
      <c r="E223" s="159" t="s">
        <v>399</v>
      </c>
      <c r="F223" s="159" t="s">
        <v>400</v>
      </c>
      <c r="I223" s="150"/>
      <c r="J223" s="160" t="n">
        <f aca="false">BK223</f>
        <v>0</v>
      </c>
      <c r="L223" s="147"/>
      <c r="M223" s="152"/>
      <c r="N223" s="153"/>
      <c r="O223" s="153"/>
      <c r="P223" s="154" t="n">
        <f aca="false">SUM(P224:P228)</f>
        <v>0</v>
      </c>
      <c r="Q223" s="153"/>
      <c r="R223" s="154" t="n">
        <f aca="false">SUM(R224:R228)</f>
        <v>0.00185</v>
      </c>
      <c r="S223" s="153"/>
      <c r="T223" s="155" t="n">
        <f aca="false">SUM(T224:T228)</f>
        <v>0</v>
      </c>
      <c r="AR223" s="148" t="s">
        <v>131</v>
      </c>
      <c r="AT223" s="157" t="s">
        <v>73</v>
      </c>
      <c r="AU223" s="157" t="s">
        <v>79</v>
      </c>
      <c r="AY223" s="148" t="s">
        <v>123</v>
      </c>
      <c r="BK223" s="158" t="n">
        <f aca="false">SUM(BK224:BK228)</f>
        <v>0</v>
      </c>
    </row>
    <row r="224" s="27" customFormat="true" ht="24.15" hidden="false" customHeight="true" outlineLevel="0" collapsed="false">
      <c r="A224" s="22"/>
      <c r="B224" s="161"/>
      <c r="C224" s="162" t="s">
        <v>401</v>
      </c>
      <c r="D224" s="162" t="s">
        <v>126</v>
      </c>
      <c r="E224" s="163" t="s">
        <v>402</v>
      </c>
      <c r="F224" s="156" t="s">
        <v>403</v>
      </c>
      <c r="G224" s="164" t="s">
        <v>129</v>
      </c>
      <c r="H224" s="165" t="n">
        <v>36</v>
      </c>
      <c r="I224" s="166"/>
      <c r="J224" s="167" t="n">
        <f aca="false">ROUND(I224*H224,2)</f>
        <v>0</v>
      </c>
      <c r="K224" s="156" t="s">
        <v>122</v>
      </c>
      <c r="L224" s="23"/>
      <c r="M224" s="168"/>
      <c r="N224" s="169" t="s">
        <v>40</v>
      </c>
      <c r="O224" s="60"/>
      <c r="P224" s="170" t="n">
        <f aca="false">O224*H224</f>
        <v>0</v>
      </c>
      <c r="Q224" s="170" t="n">
        <v>5E-005</v>
      </c>
      <c r="R224" s="170" t="n">
        <f aca="false">Q224*H224</f>
        <v>0.0018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200</v>
      </c>
      <c r="AT224" s="172" t="s">
        <v>126</v>
      </c>
      <c r="AU224" s="172" t="s">
        <v>131</v>
      </c>
      <c r="AY224" s="3" t="s">
        <v>123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131</v>
      </c>
      <c r="BK224" s="173" t="n">
        <f aca="false">ROUND(I224*H224,2)</f>
        <v>0</v>
      </c>
      <c r="BL224" s="3" t="s">
        <v>200</v>
      </c>
      <c r="BM224" s="172" t="s">
        <v>404</v>
      </c>
    </row>
    <row r="225" s="174" customFormat="true" ht="12.8" hidden="false" customHeight="false" outlineLevel="0" collapsed="false">
      <c r="B225" s="175"/>
      <c r="D225" s="176" t="s">
        <v>133</v>
      </c>
      <c r="E225" s="177"/>
      <c r="F225" s="178" t="s">
        <v>405</v>
      </c>
      <c r="H225" s="179" t="n">
        <v>36</v>
      </c>
      <c r="I225" s="180"/>
      <c r="L225" s="175"/>
      <c r="M225" s="181"/>
      <c r="N225" s="182"/>
      <c r="O225" s="182"/>
      <c r="P225" s="182"/>
      <c r="Q225" s="182"/>
      <c r="R225" s="182"/>
      <c r="S225" s="182"/>
      <c r="T225" s="183"/>
      <c r="AT225" s="177" t="s">
        <v>133</v>
      </c>
      <c r="AU225" s="177" t="s">
        <v>131</v>
      </c>
      <c r="AV225" s="174" t="s">
        <v>131</v>
      </c>
      <c r="AW225" s="174" t="s">
        <v>31</v>
      </c>
      <c r="AX225" s="174" t="s">
        <v>79</v>
      </c>
      <c r="AY225" s="177" t="s">
        <v>123</v>
      </c>
    </row>
    <row r="226" s="27" customFormat="true" ht="21.75" hidden="false" customHeight="true" outlineLevel="0" collapsed="false">
      <c r="A226" s="22"/>
      <c r="B226" s="161"/>
      <c r="C226" s="162" t="s">
        <v>406</v>
      </c>
      <c r="D226" s="162" t="s">
        <v>126</v>
      </c>
      <c r="E226" s="163" t="s">
        <v>407</v>
      </c>
      <c r="F226" s="156" t="s">
        <v>408</v>
      </c>
      <c r="G226" s="164" t="s">
        <v>171</v>
      </c>
      <c r="H226" s="165" t="n">
        <v>1</v>
      </c>
      <c r="I226" s="166"/>
      <c r="J226" s="167" t="n">
        <f aca="false">ROUND(I226*H226,2)</f>
        <v>0</v>
      </c>
      <c r="K226" s="156"/>
      <c r="L226" s="23"/>
      <c r="M226" s="168"/>
      <c r="N226" s="169" t="s">
        <v>40</v>
      </c>
      <c r="O226" s="60"/>
      <c r="P226" s="170" t="n">
        <f aca="false">O226*H226</f>
        <v>0</v>
      </c>
      <c r="Q226" s="170" t="n">
        <v>5E-005</v>
      </c>
      <c r="R226" s="170" t="n">
        <f aca="false">Q226*H226</f>
        <v>5E-005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200</v>
      </c>
      <c r="AT226" s="172" t="s">
        <v>126</v>
      </c>
      <c r="AU226" s="172" t="s">
        <v>131</v>
      </c>
      <c r="AY226" s="3" t="s">
        <v>123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131</v>
      </c>
      <c r="BK226" s="173" t="n">
        <f aca="false">ROUND(I226*H226,2)</f>
        <v>0</v>
      </c>
      <c r="BL226" s="3" t="s">
        <v>200</v>
      </c>
      <c r="BM226" s="172" t="s">
        <v>409</v>
      </c>
    </row>
    <row r="227" s="174" customFormat="true" ht="12.8" hidden="false" customHeight="false" outlineLevel="0" collapsed="false">
      <c r="B227" s="175"/>
      <c r="D227" s="176" t="s">
        <v>133</v>
      </c>
      <c r="E227" s="177"/>
      <c r="F227" s="178" t="s">
        <v>79</v>
      </c>
      <c r="H227" s="179" t="n">
        <v>1</v>
      </c>
      <c r="I227" s="180"/>
      <c r="L227" s="175"/>
      <c r="M227" s="181"/>
      <c r="N227" s="182"/>
      <c r="O227" s="182"/>
      <c r="P227" s="182"/>
      <c r="Q227" s="182"/>
      <c r="R227" s="182"/>
      <c r="S227" s="182"/>
      <c r="T227" s="183"/>
      <c r="AT227" s="177" t="s">
        <v>133</v>
      </c>
      <c r="AU227" s="177" t="s">
        <v>131</v>
      </c>
      <c r="AV227" s="174" t="s">
        <v>131</v>
      </c>
      <c r="AW227" s="174" t="s">
        <v>31</v>
      </c>
      <c r="AX227" s="174" t="s">
        <v>79</v>
      </c>
      <c r="AY227" s="177" t="s">
        <v>123</v>
      </c>
    </row>
    <row r="228" s="27" customFormat="true" ht="24.15" hidden="false" customHeight="true" outlineLevel="0" collapsed="false">
      <c r="A228" s="22"/>
      <c r="B228" s="161"/>
      <c r="C228" s="162" t="s">
        <v>410</v>
      </c>
      <c r="D228" s="162" t="s">
        <v>126</v>
      </c>
      <c r="E228" s="163" t="s">
        <v>411</v>
      </c>
      <c r="F228" s="156" t="s">
        <v>412</v>
      </c>
      <c r="G228" s="164" t="s">
        <v>229</v>
      </c>
      <c r="H228" s="193"/>
      <c r="I228" s="166"/>
      <c r="J228" s="167" t="n">
        <f aca="false">ROUND(I228*H228,2)</f>
        <v>0</v>
      </c>
      <c r="K228" s="156" t="s">
        <v>122</v>
      </c>
      <c r="L228" s="23"/>
      <c r="M228" s="168"/>
      <c r="N228" s="169" t="s">
        <v>40</v>
      </c>
      <c r="O228" s="60"/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200</v>
      </c>
      <c r="AT228" s="172" t="s">
        <v>126</v>
      </c>
      <c r="AU228" s="172" t="s">
        <v>131</v>
      </c>
      <c r="AY228" s="3" t="s">
        <v>123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131</v>
      </c>
      <c r="BK228" s="173" t="n">
        <f aca="false">ROUND(I228*H228,2)</f>
        <v>0</v>
      </c>
      <c r="BL228" s="3" t="s">
        <v>200</v>
      </c>
      <c r="BM228" s="172" t="s">
        <v>413</v>
      </c>
    </row>
    <row r="229" s="146" customFormat="true" ht="22.8" hidden="false" customHeight="true" outlineLevel="0" collapsed="false">
      <c r="B229" s="147"/>
      <c r="D229" s="148" t="s">
        <v>73</v>
      </c>
      <c r="E229" s="159" t="s">
        <v>414</v>
      </c>
      <c r="F229" s="159" t="s">
        <v>415</v>
      </c>
      <c r="I229" s="150"/>
      <c r="J229" s="160" t="n">
        <f aca="false">BK229</f>
        <v>0</v>
      </c>
      <c r="L229" s="147"/>
      <c r="M229" s="152"/>
      <c r="N229" s="153"/>
      <c r="O229" s="153"/>
      <c r="P229" s="154" t="n">
        <f aca="false">SUM(P230:P239)</f>
        <v>0</v>
      </c>
      <c r="Q229" s="153"/>
      <c r="R229" s="154" t="n">
        <f aca="false">SUM(R230:R239)</f>
        <v>0.009366</v>
      </c>
      <c r="S229" s="153"/>
      <c r="T229" s="155" t="n">
        <f aca="false">SUM(T230:T239)</f>
        <v>0</v>
      </c>
      <c r="AR229" s="148" t="s">
        <v>131</v>
      </c>
      <c r="AT229" s="157" t="s">
        <v>73</v>
      </c>
      <c r="AU229" s="157" t="s">
        <v>79</v>
      </c>
      <c r="AY229" s="148" t="s">
        <v>123</v>
      </c>
      <c r="BK229" s="158" t="n">
        <f aca="false">SUM(BK230:BK239)</f>
        <v>0</v>
      </c>
    </row>
    <row r="230" s="27" customFormat="true" ht="24.15" hidden="false" customHeight="true" outlineLevel="0" collapsed="false">
      <c r="A230" s="22"/>
      <c r="B230" s="161"/>
      <c r="C230" s="162" t="s">
        <v>416</v>
      </c>
      <c r="D230" s="162" t="s">
        <v>126</v>
      </c>
      <c r="E230" s="163" t="s">
        <v>417</v>
      </c>
      <c r="F230" s="156" t="s">
        <v>418</v>
      </c>
      <c r="G230" s="164" t="s">
        <v>129</v>
      </c>
      <c r="H230" s="165" t="n">
        <v>12.3</v>
      </c>
      <c r="I230" s="166"/>
      <c r="J230" s="167" t="n">
        <f aca="false">ROUND(I230*H230,2)</f>
        <v>0</v>
      </c>
      <c r="K230" s="156" t="s">
        <v>122</v>
      </c>
      <c r="L230" s="23"/>
      <c r="M230" s="168"/>
      <c r="N230" s="169" t="s">
        <v>40</v>
      </c>
      <c r="O230" s="60"/>
      <c r="P230" s="170" t="n">
        <f aca="false">O230*H230</f>
        <v>0</v>
      </c>
      <c r="Q230" s="170" t="n">
        <v>6E-005</v>
      </c>
      <c r="R230" s="170" t="n">
        <f aca="false">Q230*H230</f>
        <v>0.000738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200</v>
      </c>
      <c r="AT230" s="172" t="s">
        <v>126</v>
      </c>
      <c r="AU230" s="172" t="s">
        <v>131</v>
      </c>
      <c r="AY230" s="3" t="s">
        <v>123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131</v>
      </c>
      <c r="BK230" s="173" t="n">
        <f aca="false">ROUND(I230*H230,2)</f>
        <v>0</v>
      </c>
      <c r="BL230" s="3" t="s">
        <v>200</v>
      </c>
      <c r="BM230" s="172" t="s">
        <v>419</v>
      </c>
    </row>
    <row r="231" s="174" customFormat="true" ht="12.8" hidden="false" customHeight="false" outlineLevel="0" collapsed="false">
      <c r="B231" s="175"/>
      <c r="D231" s="176" t="s">
        <v>133</v>
      </c>
      <c r="E231" s="177"/>
      <c r="F231" s="178" t="s">
        <v>420</v>
      </c>
      <c r="H231" s="179" t="n">
        <v>12.3</v>
      </c>
      <c r="I231" s="180"/>
      <c r="L231" s="175"/>
      <c r="M231" s="181"/>
      <c r="N231" s="182"/>
      <c r="O231" s="182"/>
      <c r="P231" s="182"/>
      <c r="Q231" s="182"/>
      <c r="R231" s="182"/>
      <c r="S231" s="182"/>
      <c r="T231" s="183"/>
      <c r="AT231" s="177" t="s">
        <v>133</v>
      </c>
      <c r="AU231" s="177" t="s">
        <v>131</v>
      </c>
      <c r="AV231" s="174" t="s">
        <v>131</v>
      </c>
      <c r="AW231" s="174" t="s">
        <v>31</v>
      </c>
      <c r="AX231" s="174" t="s">
        <v>79</v>
      </c>
      <c r="AY231" s="177" t="s">
        <v>123</v>
      </c>
    </row>
    <row r="232" s="27" customFormat="true" ht="24.15" hidden="false" customHeight="true" outlineLevel="0" collapsed="false">
      <c r="A232" s="22"/>
      <c r="B232" s="161"/>
      <c r="C232" s="162" t="s">
        <v>421</v>
      </c>
      <c r="D232" s="162" t="s">
        <v>126</v>
      </c>
      <c r="E232" s="163" t="s">
        <v>422</v>
      </c>
      <c r="F232" s="156" t="s">
        <v>423</v>
      </c>
      <c r="G232" s="164" t="s">
        <v>129</v>
      </c>
      <c r="H232" s="165" t="n">
        <v>12.3</v>
      </c>
      <c r="I232" s="166"/>
      <c r="J232" s="167" t="n">
        <f aca="false">ROUND(I232*H232,2)</f>
        <v>0</v>
      </c>
      <c r="K232" s="156" t="s">
        <v>122</v>
      </c>
      <c r="L232" s="23"/>
      <c r="M232" s="168"/>
      <c r="N232" s="169" t="s">
        <v>40</v>
      </c>
      <c r="O232" s="60"/>
      <c r="P232" s="170" t="n">
        <f aca="false">O232*H232</f>
        <v>0</v>
      </c>
      <c r="Q232" s="170" t="n">
        <v>0.00013</v>
      </c>
      <c r="R232" s="170" t="n">
        <f aca="false">Q232*H232</f>
        <v>0.001599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200</v>
      </c>
      <c r="AT232" s="172" t="s">
        <v>126</v>
      </c>
      <c r="AU232" s="172" t="s">
        <v>131</v>
      </c>
      <c r="AY232" s="3" t="s">
        <v>123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131</v>
      </c>
      <c r="BK232" s="173" t="n">
        <f aca="false">ROUND(I232*H232,2)</f>
        <v>0</v>
      </c>
      <c r="BL232" s="3" t="s">
        <v>200</v>
      </c>
      <c r="BM232" s="172" t="s">
        <v>424</v>
      </c>
    </row>
    <row r="233" s="27" customFormat="true" ht="24.15" hidden="false" customHeight="true" outlineLevel="0" collapsed="false">
      <c r="A233" s="22"/>
      <c r="B233" s="161"/>
      <c r="C233" s="162" t="s">
        <v>425</v>
      </c>
      <c r="D233" s="162" t="s">
        <v>126</v>
      </c>
      <c r="E233" s="163" t="s">
        <v>426</v>
      </c>
      <c r="F233" s="156" t="s">
        <v>427</v>
      </c>
      <c r="G233" s="164" t="s">
        <v>129</v>
      </c>
      <c r="H233" s="165" t="n">
        <v>12.3</v>
      </c>
      <c r="I233" s="166"/>
      <c r="J233" s="167" t="n">
        <f aca="false">ROUND(I233*H233,2)</f>
        <v>0</v>
      </c>
      <c r="K233" s="156" t="s">
        <v>122</v>
      </c>
      <c r="L233" s="23"/>
      <c r="M233" s="168"/>
      <c r="N233" s="169" t="s">
        <v>40</v>
      </c>
      <c r="O233" s="60"/>
      <c r="P233" s="170" t="n">
        <f aca="false">O233*H233</f>
        <v>0</v>
      </c>
      <c r="Q233" s="170" t="n">
        <v>0.00012</v>
      </c>
      <c r="R233" s="170" t="n">
        <f aca="false">Q233*H233</f>
        <v>0.001476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200</v>
      </c>
      <c r="AT233" s="172" t="s">
        <v>126</v>
      </c>
      <c r="AU233" s="172" t="s">
        <v>131</v>
      </c>
      <c r="AY233" s="3" t="s">
        <v>123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131</v>
      </c>
      <c r="BK233" s="173" t="n">
        <f aca="false">ROUND(I233*H233,2)</f>
        <v>0</v>
      </c>
      <c r="BL233" s="3" t="s">
        <v>200</v>
      </c>
      <c r="BM233" s="172" t="s">
        <v>428</v>
      </c>
    </row>
    <row r="234" s="27" customFormat="true" ht="24.15" hidden="false" customHeight="true" outlineLevel="0" collapsed="false">
      <c r="A234" s="22"/>
      <c r="B234" s="161"/>
      <c r="C234" s="162" t="s">
        <v>429</v>
      </c>
      <c r="D234" s="162" t="s">
        <v>126</v>
      </c>
      <c r="E234" s="163" t="s">
        <v>430</v>
      </c>
      <c r="F234" s="156" t="s">
        <v>431</v>
      </c>
      <c r="G234" s="164" t="s">
        <v>129</v>
      </c>
      <c r="H234" s="165" t="n">
        <v>12.3</v>
      </c>
      <c r="I234" s="166"/>
      <c r="J234" s="167" t="n">
        <f aca="false">ROUND(I234*H234,2)</f>
        <v>0</v>
      </c>
      <c r="K234" s="156" t="s">
        <v>122</v>
      </c>
      <c r="L234" s="23"/>
      <c r="M234" s="168"/>
      <c r="N234" s="169" t="s">
        <v>40</v>
      </c>
      <c r="O234" s="60"/>
      <c r="P234" s="170" t="n">
        <f aca="false">O234*H234</f>
        <v>0</v>
      </c>
      <c r="Q234" s="170" t="n">
        <v>0.00032</v>
      </c>
      <c r="R234" s="170" t="n">
        <f aca="false">Q234*H234</f>
        <v>0.003936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200</v>
      </c>
      <c r="AT234" s="172" t="s">
        <v>126</v>
      </c>
      <c r="AU234" s="172" t="s">
        <v>131</v>
      </c>
      <c r="AY234" s="3" t="s">
        <v>123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131</v>
      </c>
      <c r="BK234" s="173" t="n">
        <f aca="false">ROUND(I234*H234,2)</f>
        <v>0</v>
      </c>
      <c r="BL234" s="3" t="s">
        <v>200</v>
      </c>
      <c r="BM234" s="172" t="s">
        <v>432</v>
      </c>
    </row>
    <row r="235" s="27" customFormat="true" ht="24.15" hidden="false" customHeight="true" outlineLevel="0" collapsed="false">
      <c r="A235" s="22"/>
      <c r="B235" s="161"/>
      <c r="C235" s="162" t="s">
        <v>433</v>
      </c>
      <c r="D235" s="162" t="s">
        <v>126</v>
      </c>
      <c r="E235" s="163" t="s">
        <v>434</v>
      </c>
      <c r="F235" s="156" t="s">
        <v>435</v>
      </c>
      <c r="G235" s="164" t="s">
        <v>129</v>
      </c>
      <c r="H235" s="165" t="n">
        <v>3.675</v>
      </c>
      <c r="I235" s="166"/>
      <c r="J235" s="167" t="n">
        <f aca="false">ROUND(I235*H235,2)</f>
        <v>0</v>
      </c>
      <c r="K235" s="156" t="s">
        <v>122</v>
      </c>
      <c r="L235" s="23"/>
      <c r="M235" s="168"/>
      <c r="N235" s="169" t="s">
        <v>40</v>
      </c>
      <c r="O235" s="60"/>
      <c r="P235" s="170" t="n">
        <f aca="false">O235*H235</f>
        <v>0</v>
      </c>
      <c r="Q235" s="170" t="n">
        <v>6E-005</v>
      </c>
      <c r="R235" s="170" t="n">
        <f aca="false">Q235*H235</f>
        <v>0.0002205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200</v>
      </c>
      <c r="AT235" s="172" t="s">
        <v>126</v>
      </c>
      <c r="AU235" s="172" t="s">
        <v>131</v>
      </c>
      <c r="AY235" s="3" t="s">
        <v>123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131</v>
      </c>
      <c r="BK235" s="173" t="n">
        <f aca="false">ROUND(I235*H235,2)</f>
        <v>0</v>
      </c>
      <c r="BL235" s="3" t="s">
        <v>200</v>
      </c>
      <c r="BM235" s="172" t="s">
        <v>436</v>
      </c>
    </row>
    <row r="236" s="174" customFormat="true" ht="12.8" hidden="false" customHeight="false" outlineLevel="0" collapsed="false">
      <c r="B236" s="175"/>
      <c r="D236" s="176" t="s">
        <v>133</v>
      </c>
      <c r="E236" s="177"/>
      <c r="F236" s="178" t="s">
        <v>437</v>
      </c>
      <c r="H236" s="179" t="n">
        <v>3.675</v>
      </c>
      <c r="I236" s="180"/>
      <c r="L236" s="175"/>
      <c r="M236" s="181"/>
      <c r="N236" s="182"/>
      <c r="O236" s="182"/>
      <c r="P236" s="182"/>
      <c r="Q236" s="182"/>
      <c r="R236" s="182"/>
      <c r="S236" s="182"/>
      <c r="T236" s="183"/>
      <c r="AT236" s="177" t="s">
        <v>133</v>
      </c>
      <c r="AU236" s="177" t="s">
        <v>131</v>
      </c>
      <c r="AV236" s="174" t="s">
        <v>131</v>
      </c>
      <c r="AW236" s="174" t="s">
        <v>31</v>
      </c>
      <c r="AX236" s="174" t="s">
        <v>79</v>
      </c>
      <c r="AY236" s="177" t="s">
        <v>123</v>
      </c>
    </row>
    <row r="237" s="27" customFormat="true" ht="24.15" hidden="false" customHeight="true" outlineLevel="0" collapsed="false">
      <c r="A237" s="22"/>
      <c r="B237" s="161"/>
      <c r="C237" s="162" t="s">
        <v>438</v>
      </c>
      <c r="D237" s="162" t="s">
        <v>126</v>
      </c>
      <c r="E237" s="163" t="s">
        <v>439</v>
      </c>
      <c r="F237" s="156" t="s">
        <v>440</v>
      </c>
      <c r="G237" s="164" t="s">
        <v>129</v>
      </c>
      <c r="H237" s="165" t="n">
        <v>3.675</v>
      </c>
      <c r="I237" s="166"/>
      <c r="J237" s="167" t="n">
        <f aca="false">ROUND(I237*H237,2)</f>
        <v>0</v>
      </c>
      <c r="K237" s="156" t="s">
        <v>122</v>
      </c>
      <c r="L237" s="23"/>
      <c r="M237" s="168"/>
      <c r="N237" s="169" t="s">
        <v>40</v>
      </c>
      <c r="O237" s="60"/>
      <c r="P237" s="170" t="n">
        <f aca="false">O237*H237</f>
        <v>0</v>
      </c>
      <c r="Q237" s="170" t="n">
        <v>0.00014</v>
      </c>
      <c r="R237" s="170" t="n">
        <f aca="false">Q237*H237</f>
        <v>0.0005145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200</v>
      </c>
      <c r="AT237" s="172" t="s">
        <v>126</v>
      </c>
      <c r="AU237" s="172" t="s">
        <v>131</v>
      </c>
      <c r="AY237" s="3" t="s">
        <v>123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131</v>
      </c>
      <c r="BK237" s="173" t="n">
        <f aca="false">ROUND(I237*H237,2)</f>
        <v>0</v>
      </c>
      <c r="BL237" s="3" t="s">
        <v>200</v>
      </c>
      <c r="BM237" s="172" t="s">
        <v>441</v>
      </c>
    </row>
    <row r="238" s="27" customFormat="true" ht="24.15" hidden="false" customHeight="true" outlineLevel="0" collapsed="false">
      <c r="A238" s="22"/>
      <c r="B238" s="161"/>
      <c r="C238" s="162" t="s">
        <v>442</v>
      </c>
      <c r="D238" s="162" t="s">
        <v>126</v>
      </c>
      <c r="E238" s="163" t="s">
        <v>443</v>
      </c>
      <c r="F238" s="156" t="s">
        <v>444</v>
      </c>
      <c r="G238" s="164" t="s">
        <v>129</v>
      </c>
      <c r="H238" s="165" t="n">
        <v>3.675</v>
      </c>
      <c r="I238" s="166"/>
      <c r="J238" s="167" t="n">
        <f aca="false">ROUND(I238*H238,2)</f>
        <v>0</v>
      </c>
      <c r="K238" s="156" t="s">
        <v>122</v>
      </c>
      <c r="L238" s="23"/>
      <c r="M238" s="168"/>
      <c r="N238" s="169" t="s">
        <v>40</v>
      </c>
      <c r="O238" s="60"/>
      <c r="P238" s="170" t="n">
        <f aca="false">O238*H238</f>
        <v>0</v>
      </c>
      <c r="Q238" s="170" t="n">
        <v>0.00012</v>
      </c>
      <c r="R238" s="170" t="n">
        <f aca="false">Q238*H238</f>
        <v>0.000441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200</v>
      </c>
      <c r="AT238" s="172" t="s">
        <v>126</v>
      </c>
      <c r="AU238" s="172" t="s">
        <v>131</v>
      </c>
      <c r="AY238" s="3" t="s">
        <v>123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131</v>
      </c>
      <c r="BK238" s="173" t="n">
        <f aca="false">ROUND(I238*H238,2)</f>
        <v>0</v>
      </c>
      <c r="BL238" s="3" t="s">
        <v>200</v>
      </c>
      <c r="BM238" s="172" t="s">
        <v>445</v>
      </c>
    </row>
    <row r="239" s="27" customFormat="true" ht="24.15" hidden="false" customHeight="true" outlineLevel="0" collapsed="false">
      <c r="A239" s="22"/>
      <c r="B239" s="161"/>
      <c r="C239" s="162" t="s">
        <v>446</v>
      </c>
      <c r="D239" s="162" t="s">
        <v>126</v>
      </c>
      <c r="E239" s="163" t="s">
        <v>447</v>
      </c>
      <c r="F239" s="156" t="s">
        <v>448</v>
      </c>
      <c r="G239" s="164" t="s">
        <v>129</v>
      </c>
      <c r="H239" s="165" t="n">
        <v>3.675</v>
      </c>
      <c r="I239" s="166"/>
      <c r="J239" s="167" t="n">
        <f aca="false">ROUND(I239*H239,2)</f>
        <v>0</v>
      </c>
      <c r="K239" s="156" t="s">
        <v>122</v>
      </c>
      <c r="L239" s="23"/>
      <c r="M239" s="168"/>
      <c r="N239" s="169" t="s">
        <v>40</v>
      </c>
      <c r="O239" s="60"/>
      <c r="P239" s="170" t="n">
        <f aca="false">O239*H239</f>
        <v>0</v>
      </c>
      <c r="Q239" s="170" t="n">
        <v>0.00012</v>
      </c>
      <c r="R239" s="170" t="n">
        <f aca="false">Q239*H239</f>
        <v>0.000441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200</v>
      </c>
      <c r="AT239" s="172" t="s">
        <v>126</v>
      </c>
      <c r="AU239" s="172" t="s">
        <v>131</v>
      </c>
      <c r="AY239" s="3" t="s">
        <v>123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131</v>
      </c>
      <c r="BK239" s="173" t="n">
        <f aca="false">ROUND(I239*H239,2)</f>
        <v>0</v>
      </c>
      <c r="BL239" s="3" t="s">
        <v>200</v>
      </c>
      <c r="BM239" s="172" t="s">
        <v>449</v>
      </c>
    </row>
    <row r="240" s="146" customFormat="true" ht="22.8" hidden="false" customHeight="true" outlineLevel="0" collapsed="false">
      <c r="B240" s="147"/>
      <c r="D240" s="148" t="s">
        <v>73</v>
      </c>
      <c r="E240" s="159" t="s">
        <v>450</v>
      </c>
      <c r="F240" s="159" t="s">
        <v>451</v>
      </c>
      <c r="I240" s="150"/>
      <c r="J240" s="160" t="n">
        <f aca="false">BK240</f>
        <v>0</v>
      </c>
      <c r="L240" s="147"/>
      <c r="M240" s="152"/>
      <c r="N240" s="153"/>
      <c r="O240" s="153"/>
      <c r="P240" s="154" t="n">
        <f aca="false">SUM(P241:P245)</f>
        <v>0</v>
      </c>
      <c r="Q240" s="153"/>
      <c r="R240" s="154" t="n">
        <f aca="false">SUM(R241:R245)</f>
        <v>0.24452996</v>
      </c>
      <c r="S240" s="153"/>
      <c r="T240" s="155" t="n">
        <f aca="false">SUM(T241:T245)</f>
        <v>0.05071724</v>
      </c>
      <c r="AR240" s="148" t="s">
        <v>131</v>
      </c>
      <c r="AT240" s="157" t="s">
        <v>73</v>
      </c>
      <c r="AU240" s="157" t="s">
        <v>79</v>
      </c>
      <c r="AY240" s="148" t="s">
        <v>123</v>
      </c>
      <c r="BK240" s="158" t="n">
        <f aca="false">SUM(BK241:BK245)</f>
        <v>0</v>
      </c>
    </row>
    <row r="241" s="27" customFormat="true" ht="16.5" hidden="false" customHeight="true" outlineLevel="0" collapsed="false">
      <c r="A241" s="22"/>
      <c r="B241" s="161"/>
      <c r="C241" s="162" t="s">
        <v>452</v>
      </c>
      <c r="D241" s="162" t="s">
        <v>126</v>
      </c>
      <c r="E241" s="163" t="s">
        <v>453</v>
      </c>
      <c r="F241" s="156" t="s">
        <v>454</v>
      </c>
      <c r="G241" s="164" t="s">
        <v>129</v>
      </c>
      <c r="H241" s="165" t="n">
        <v>163.604</v>
      </c>
      <c r="I241" s="166"/>
      <c r="J241" s="167" t="n">
        <f aca="false">ROUND(I241*H241,2)</f>
        <v>0</v>
      </c>
      <c r="K241" s="156" t="s">
        <v>122</v>
      </c>
      <c r="L241" s="23"/>
      <c r="M241" s="168"/>
      <c r="N241" s="169" t="s">
        <v>40</v>
      </c>
      <c r="O241" s="60"/>
      <c r="P241" s="170" t="n">
        <f aca="false">O241*H241</f>
        <v>0</v>
      </c>
      <c r="Q241" s="170" t="n">
        <v>0.001</v>
      </c>
      <c r="R241" s="170" t="n">
        <f aca="false">Q241*H241</f>
        <v>0.163604</v>
      </c>
      <c r="S241" s="170" t="n">
        <v>0.00031</v>
      </c>
      <c r="T241" s="171" t="n">
        <f aca="false">S241*H241</f>
        <v>0.05071724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200</v>
      </c>
      <c r="AT241" s="172" t="s">
        <v>126</v>
      </c>
      <c r="AU241" s="172" t="s">
        <v>131</v>
      </c>
      <c r="AY241" s="3" t="s">
        <v>123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131</v>
      </c>
      <c r="BK241" s="173" t="n">
        <f aca="false">ROUND(I241*H241,2)</f>
        <v>0</v>
      </c>
      <c r="BL241" s="3" t="s">
        <v>200</v>
      </c>
      <c r="BM241" s="172" t="s">
        <v>455</v>
      </c>
    </row>
    <row r="242" s="27" customFormat="true" ht="24.15" hidden="false" customHeight="true" outlineLevel="0" collapsed="false">
      <c r="A242" s="22"/>
      <c r="B242" s="161"/>
      <c r="C242" s="162" t="s">
        <v>456</v>
      </c>
      <c r="D242" s="162" t="s">
        <v>126</v>
      </c>
      <c r="E242" s="163" t="s">
        <v>457</v>
      </c>
      <c r="F242" s="156" t="s">
        <v>458</v>
      </c>
      <c r="G242" s="164" t="s">
        <v>129</v>
      </c>
      <c r="H242" s="165" t="n">
        <v>163.604</v>
      </c>
      <c r="I242" s="166"/>
      <c r="J242" s="167" t="n">
        <f aca="false">ROUND(I242*H242,2)</f>
        <v>0</v>
      </c>
      <c r="K242" s="156" t="s">
        <v>122</v>
      </c>
      <c r="L242" s="23"/>
      <c r="M242" s="168"/>
      <c r="N242" s="169" t="s">
        <v>40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200</v>
      </c>
      <c r="AT242" s="172" t="s">
        <v>126</v>
      </c>
      <c r="AU242" s="172" t="s">
        <v>131</v>
      </c>
      <c r="AY242" s="3" t="s">
        <v>123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131</v>
      </c>
      <c r="BK242" s="173" t="n">
        <f aca="false">ROUND(I242*H242,2)</f>
        <v>0</v>
      </c>
      <c r="BL242" s="3" t="s">
        <v>200</v>
      </c>
      <c r="BM242" s="172" t="s">
        <v>459</v>
      </c>
    </row>
    <row r="243" s="27" customFormat="true" ht="24.15" hidden="false" customHeight="true" outlineLevel="0" collapsed="false">
      <c r="A243" s="22"/>
      <c r="B243" s="161"/>
      <c r="C243" s="162" t="s">
        <v>460</v>
      </c>
      <c r="D243" s="162" t="s">
        <v>126</v>
      </c>
      <c r="E243" s="163" t="s">
        <v>461</v>
      </c>
      <c r="F243" s="156" t="s">
        <v>462</v>
      </c>
      <c r="G243" s="164" t="s">
        <v>129</v>
      </c>
      <c r="H243" s="165" t="n">
        <v>2</v>
      </c>
      <c r="I243" s="166"/>
      <c r="J243" s="167" t="n">
        <f aca="false">ROUND(I243*H243,2)</f>
        <v>0</v>
      </c>
      <c r="K243" s="156" t="s">
        <v>122</v>
      </c>
      <c r="L243" s="23"/>
      <c r="M243" s="168"/>
      <c r="N243" s="169" t="s">
        <v>40</v>
      </c>
      <c r="O243" s="60"/>
      <c r="P243" s="170" t="n">
        <f aca="false">O243*H243</f>
        <v>0</v>
      </c>
      <c r="Q243" s="170" t="n">
        <v>0.00038</v>
      </c>
      <c r="R243" s="170" t="n">
        <f aca="false">Q243*H243</f>
        <v>0.00076</v>
      </c>
      <c r="S243" s="170" t="n">
        <v>0</v>
      </c>
      <c r="T243" s="171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200</v>
      </c>
      <c r="AT243" s="172" t="s">
        <v>126</v>
      </c>
      <c r="AU243" s="172" t="s">
        <v>131</v>
      </c>
      <c r="AY243" s="3" t="s">
        <v>123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131</v>
      </c>
      <c r="BK243" s="173" t="n">
        <f aca="false">ROUND(I243*H243,2)</f>
        <v>0</v>
      </c>
      <c r="BL243" s="3" t="s">
        <v>200</v>
      </c>
      <c r="BM243" s="172" t="s">
        <v>463</v>
      </c>
    </row>
    <row r="244" s="27" customFormat="true" ht="24.15" hidden="false" customHeight="true" outlineLevel="0" collapsed="false">
      <c r="A244" s="22"/>
      <c r="B244" s="161"/>
      <c r="C244" s="162" t="s">
        <v>464</v>
      </c>
      <c r="D244" s="162" t="s">
        <v>126</v>
      </c>
      <c r="E244" s="163" t="s">
        <v>465</v>
      </c>
      <c r="F244" s="156" t="s">
        <v>466</v>
      </c>
      <c r="G244" s="164" t="s">
        <v>129</v>
      </c>
      <c r="H244" s="165" t="n">
        <v>163.604</v>
      </c>
      <c r="I244" s="166"/>
      <c r="J244" s="167" t="n">
        <f aca="false">ROUND(I244*H244,2)</f>
        <v>0</v>
      </c>
      <c r="K244" s="156" t="s">
        <v>122</v>
      </c>
      <c r="L244" s="23"/>
      <c r="M244" s="168"/>
      <c r="N244" s="169" t="s">
        <v>40</v>
      </c>
      <c r="O244" s="60"/>
      <c r="P244" s="170" t="n">
        <f aca="false">O244*H244</f>
        <v>0</v>
      </c>
      <c r="Q244" s="170" t="n">
        <v>0.0002</v>
      </c>
      <c r="R244" s="170" t="n">
        <f aca="false">Q244*H244</f>
        <v>0.0327208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200</v>
      </c>
      <c r="AT244" s="172" t="s">
        <v>126</v>
      </c>
      <c r="AU244" s="172" t="s">
        <v>131</v>
      </c>
      <c r="AY244" s="3" t="s">
        <v>123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131</v>
      </c>
      <c r="BK244" s="173" t="n">
        <f aca="false">ROUND(I244*H244,2)</f>
        <v>0</v>
      </c>
      <c r="BL244" s="3" t="s">
        <v>200</v>
      </c>
      <c r="BM244" s="172" t="s">
        <v>467</v>
      </c>
    </row>
    <row r="245" s="27" customFormat="true" ht="37.8" hidden="false" customHeight="true" outlineLevel="0" collapsed="false">
      <c r="A245" s="22"/>
      <c r="B245" s="161"/>
      <c r="C245" s="162" t="s">
        <v>468</v>
      </c>
      <c r="D245" s="162" t="s">
        <v>126</v>
      </c>
      <c r="E245" s="163" t="s">
        <v>469</v>
      </c>
      <c r="F245" s="156" t="s">
        <v>470</v>
      </c>
      <c r="G245" s="164" t="s">
        <v>129</v>
      </c>
      <c r="H245" s="165" t="n">
        <v>163.604</v>
      </c>
      <c r="I245" s="166"/>
      <c r="J245" s="167" t="n">
        <f aca="false">ROUND(I245*H245,2)</f>
        <v>0</v>
      </c>
      <c r="K245" s="156" t="s">
        <v>122</v>
      </c>
      <c r="L245" s="23"/>
      <c r="M245" s="168"/>
      <c r="N245" s="169" t="s">
        <v>40</v>
      </c>
      <c r="O245" s="60"/>
      <c r="P245" s="170" t="n">
        <f aca="false">O245*H245</f>
        <v>0</v>
      </c>
      <c r="Q245" s="170" t="n">
        <v>0.00029</v>
      </c>
      <c r="R245" s="170" t="n">
        <f aca="false">Q245*H245</f>
        <v>0.04744516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200</v>
      </c>
      <c r="AT245" s="172" t="s">
        <v>126</v>
      </c>
      <c r="AU245" s="172" t="s">
        <v>131</v>
      </c>
      <c r="AY245" s="3" t="s">
        <v>123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131</v>
      </c>
      <c r="BK245" s="173" t="n">
        <f aca="false">ROUND(I245*H245,2)</f>
        <v>0</v>
      </c>
      <c r="BL245" s="3" t="s">
        <v>200</v>
      </c>
      <c r="BM245" s="172" t="s">
        <v>471</v>
      </c>
    </row>
    <row r="246" s="146" customFormat="true" ht="25.9" hidden="false" customHeight="true" outlineLevel="0" collapsed="false">
      <c r="B246" s="147"/>
      <c r="D246" s="148" t="s">
        <v>73</v>
      </c>
      <c r="E246" s="149" t="s">
        <v>472</v>
      </c>
      <c r="F246" s="149" t="s">
        <v>473</v>
      </c>
      <c r="I246" s="150"/>
      <c r="J246" s="151" t="n">
        <f aca="false">BK246</f>
        <v>0</v>
      </c>
      <c r="L246" s="147"/>
      <c r="M246" s="152"/>
      <c r="N246" s="153"/>
      <c r="O246" s="153"/>
      <c r="P246" s="154" t="n">
        <f aca="false">SUM(P247:P253)</f>
        <v>0</v>
      </c>
      <c r="Q246" s="153"/>
      <c r="R246" s="154" t="n">
        <f aca="false">SUM(R247:R253)</f>
        <v>0</v>
      </c>
      <c r="S246" s="153"/>
      <c r="T246" s="155" t="n">
        <f aca="false">SUM(T247:T253)</f>
        <v>0</v>
      </c>
      <c r="AR246" s="148" t="s">
        <v>130</v>
      </c>
      <c r="AT246" s="157" t="s">
        <v>73</v>
      </c>
      <c r="AU246" s="157" t="s">
        <v>74</v>
      </c>
      <c r="AY246" s="148" t="s">
        <v>123</v>
      </c>
      <c r="BK246" s="158" t="n">
        <f aca="false">SUM(BK247:BK253)</f>
        <v>0</v>
      </c>
    </row>
    <row r="247" s="27" customFormat="true" ht="16.5" hidden="false" customHeight="true" outlineLevel="0" collapsed="false">
      <c r="A247" s="22"/>
      <c r="B247" s="161"/>
      <c r="C247" s="162" t="s">
        <v>474</v>
      </c>
      <c r="D247" s="162" t="s">
        <v>126</v>
      </c>
      <c r="E247" s="163" t="s">
        <v>475</v>
      </c>
      <c r="F247" s="156" t="s">
        <v>476</v>
      </c>
      <c r="G247" s="164" t="s">
        <v>176</v>
      </c>
      <c r="H247" s="165" t="n">
        <v>3</v>
      </c>
      <c r="I247" s="166"/>
      <c r="J247" s="167" t="n">
        <f aca="false">ROUND(I247*H247,2)</f>
        <v>0</v>
      </c>
      <c r="K247" s="156" t="s">
        <v>122</v>
      </c>
      <c r="L247" s="23"/>
      <c r="M247" s="168"/>
      <c r="N247" s="169" t="s">
        <v>40</v>
      </c>
      <c r="O247" s="60"/>
      <c r="P247" s="170" t="n">
        <f aca="false">O247*H247</f>
        <v>0</v>
      </c>
      <c r="Q247" s="170" t="n">
        <v>0</v>
      </c>
      <c r="R247" s="170" t="n">
        <f aca="false">Q247*H247</f>
        <v>0</v>
      </c>
      <c r="S247" s="170" t="n">
        <v>0</v>
      </c>
      <c r="T247" s="17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477</v>
      </c>
      <c r="AT247" s="172" t="s">
        <v>126</v>
      </c>
      <c r="AU247" s="172" t="s">
        <v>79</v>
      </c>
      <c r="AY247" s="3" t="s">
        <v>123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131</v>
      </c>
      <c r="BK247" s="173" t="n">
        <f aca="false">ROUND(I247*H247,2)</f>
        <v>0</v>
      </c>
      <c r="BL247" s="3" t="s">
        <v>477</v>
      </c>
      <c r="BM247" s="172" t="s">
        <v>478</v>
      </c>
    </row>
    <row r="248" s="174" customFormat="true" ht="12.8" hidden="false" customHeight="false" outlineLevel="0" collapsed="false">
      <c r="B248" s="175"/>
      <c r="D248" s="176" t="s">
        <v>133</v>
      </c>
      <c r="E248" s="177"/>
      <c r="F248" s="178" t="s">
        <v>479</v>
      </c>
      <c r="H248" s="179" t="n">
        <v>3</v>
      </c>
      <c r="I248" s="180"/>
      <c r="L248" s="175"/>
      <c r="M248" s="181"/>
      <c r="N248" s="182"/>
      <c r="O248" s="182"/>
      <c r="P248" s="182"/>
      <c r="Q248" s="182"/>
      <c r="R248" s="182"/>
      <c r="S248" s="182"/>
      <c r="T248" s="183"/>
      <c r="AT248" s="177" t="s">
        <v>133</v>
      </c>
      <c r="AU248" s="177" t="s">
        <v>79</v>
      </c>
      <c r="AV248" s="174" t="s">
        <v>131</v>
      </c>
      <c r="AW248" s="174" t="s">
        <v>31</v>
      </c>
      <c r="AX248" s="174" t="s">
        <v>74</v>
      </c>
      <c r="AY248" s="177" t="s">
        <v>123</v>
      </c>
    </row>
    <row r="249" s="184" customFormat="true" ht="12.8" hidden="false" customHeight="false" outlineLevel="0" collapsed="false">
      <c r="B249" s="185"/>
      <c r="D249" s="176" t="s">
        <v>133</v>
      </c>
      <c r="E249" s="186"/>
      <c r="F249" s="187" t="s">
        <v>142</v>
      </c>
      <c r="H249" s="188" t="n">
        <v>3</v>
      </c>
      <c r="I249" s="189"/>
      <c r="L249" s="185"/>
      <c r="M249" s="190"/>
      <c r="N249" s="191"/>
      <c r="O249" s="191"/>
      <c r="P249" s="191"/>
      <c r="Q249" s="191"/>
      <c r="R249" s="191"/>
      <c r="S249" s="191"/>
      <c r="T249" s="192"/>
      <c r="AT249" s="186" t="s">
        <v>133</v>
      </c>
      <c r="AU249" s="186" t="s">
        <v>79</v>
      </c>
      <c r="AV249" s="184" t="s">
        <v>130</v>
      </c>
      <c r="AW249" s="184" t="s">
        <v>31</v>
      </c>
      <c r="AX249" s="184" t="s">
        <v>79</v>
      </c>
      <c r="AY249" s="186" t="s">
        <v>123</v>
      </c>
    </row>
    <row r="250" s="27" customFormat="true" ht="16.5" hidden="false" customHeight="true" outlineLevel="0" collapsed="false">
      <c r="A250" s="22"/>
      <c r="B250" s="161"/>
      <c r="C250" s="162" t="s">
        <v>480</v>
      </c>
      <c r="D250" s="162" t="s">
        <v>126</v>
      </c>
      <c r="E250" s="163" t="s">
        <v>481</v>
      </c>
      <c r="F250" s="156" t="s">
        <v>482</v>
      </c>
      <c r="G250" s="164" t="s">
        <v>176</v>
      </c>
      <c r="H250" s="165" t="n">
        <v>5</v>
      </c>
      <c r="I250" s="166"/>
      <c r="J250" s="167" t="n">
        <f aca="false">ROUND(I250*H250,2)</f>
        <v>0</v>
      </c>
      <c r="K250" s="156" t="s">
        <v>122</v>
      </c>
      <c r="L250" s="23"/>
      <c r="M250" s="168"/>
      <c r="N250" s="169" t="s">
        <v>40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477</v>
      </c>
      <c r="AT250" s="172" t="s">
        <v>126</v>
      </c>
      <c r="AU250" s="172" t="s">
        <v>79</v>
      </c>
      <c r="AY250" s="3" t="s">
        <v>123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131</v>
      </c>
      <c r="BK250" s="173" t="n">
        <f aca="false">ROUND(I250*H250,2)</f>
        <v>0</v>
      </c>
      <c r="BL250" s="3" t="s">
        <v>477</v>
      </c>
      <c r="BM250" s="172" t="s">
        <v>483</v>
      </c>
    </row>
    <row r="251" s="174" customFormat="true" ht="12.8" hidden="false" customHeight="false" outlineLevel="0" collapsed="false">
      <c r="B251" s="175"/>
      <c r="D251" s="176" t="s">
        <v>133</v>
      </c>
      <c r="E251" s="177"/>
      <c r="F251" s="178" t="s">
        <v>484</v>
      </c>
      <c r="H251" s="179" t="n">
        <v>3</v>
      </c>
      <c r="I251" s="180"/>
      <c r="L251" s="175"/>
      <c r="M251" s="181"/>
      <c r="N251" s="182"/>
      <c r="O251" s="182"/>
      <c r="P251" s="182"/>
      <c r="Q251" s="182"/>
      <c r="R251" s="182"/>
      <c r="S251" s="182"/>
      <c r="T251" s="183"/>
      <c r="AT251" s="177" t="s">
        <v>133</v>
      </c>
      <c r="AU251" s="177" t="s">
        <v>79</v>
      </c>
      <c r="AV251" s="174" t="s">
        <v>131</v>
      </c>
      <c r="AW251" s="174" t="s">
        <v>31</v>
      </c>
      <c r="AX251" s="174" t="s">
        <v>74</v>
      </c>
      <c r="AY251" s="177" t="s">
        <v>123</v>
      </c>
    </row>
    <row r="252" s="174" customFormat="true" ht="12.8" hidden="false" customHeight="false" outlineLevel="0" collapsed="false">
      <c r="B252" s="175"/>
      <c r="D252" s="176" t="s">
        <v>133</v>
      </c>
      <c r="E252" s="177"/>
      <c r="F252" s="178" t="s">
        <v>485</v>
      </c>
      <c r="H252" s="179" t="n">
        <v>2</v>
      </c>
      <c r="I252" s="180"/>
      <c r="L252" s="175"/>
      <c r="M252" s="181"/>
      <c r="N252" s="182"/>
      <c r="O252" s="182"/>
      <c r="P252" s="182"/>
      <c r="Q252" s="182"/>
      <c r="R252" s="182"/>
      <c r="S252" s="182"/>
      <c r="T252" s="183"/>
      <c r="AT252" s="177" t="s">
        <v>133</v>
      </c>
      <c r="AU252" s="177" t="s">
        <v>79</v>
      </c>
      <c r="AV252" s="174" t="s">
        <v>131</v>
      </c>
      <c r="AW252" s="174" t="s">
        <v>31</v>
      </c>
      <c r="AX252" s="174" t="s">
        <v>74</v>
      </c>
      <c r="AY252" s="177" t="s">
        <v>123</v>
      </c>
    </row>
    <row r="253" s="184" customFormat="true" ht="12.8" hidden="false" customHeight="false" outlineLevel="0" collapsed="false">
      <c r="B253" s="185"/>
      <c r="D253" s="176" t="s">
        <v>133</v>
      </c>
      <c r="E253" s="186"/>
      <c r="F253" s="187" t="s">
        <v>142</v>
      </c>
      <c r="H253" s="188" t="n">
        <v>5</v>
      </c>
      <c r="I253" s="189"/>
      <c r="L253" s="185"/>
      <c r="M253" s="190"/>
      <c r="N253" s="191"/>
      <c r="O253" s="191"/>
      <c r="P253" s="191"/>
      <c r="Q253" s="191"/>
      <c r="R253" s="191"/>
      <c r="S253" s="191"/>
      <c r="T253" s="192"/>
      <c r="AT253" s="186" t="s">
        <v>133</v>
      </c>
      <c r="AU253" s="186" t="s">
        <v>79</v>
      </c>
      <c r="AV253" s="184" t="s">
        <v>130</v>
      </c>
      <c r="AW253" s="184" t="s">
        <v>31</v>
      </c>
      <c r="AX253" s="184" t="s">
        <v>79</v>
      </c>
      <c r="AY253" s="186" t="s">
        <v>123</v>
      </c>
    </row>
    <row r="254" s="146" customFormat="true" ht="25.9" hidden="false" customHeight="true" outlineLevel="0" collapsed="false">
      <c r="B254" s="147"/>
      <c r="D254" s="148" t="s">
        <v>73</v>
      </c>
      <c r="E254" s="149" t="s">
        <v>486</v>
      </c>
      <c r="F254" s="149" t="s">
        <v>487</v>
      </c>
      <c r="I254" s="150"/>
      <c r="J254" s="151" t="n">
        <f aca="false">BK254</f>
        <v>0</v>
      </c>
      <c r="L254" s="147"/>
      <c r="M254" s="152"/>
      <c r="N254" s="153"/>
      <c r="O254" s="153"/>
      <c r="P254" s="154" t="n">
        <f aca="false">P255+P257+P259</f>
        <v>0</v>
      </c>
      <c r="Q254" s="153"/>
      <c r="R254" s="154" t="n">
        <f aca="false">R255+R257+R259</f>
        <v>0</v>
      </c>
      <c r="S254" s="153"/>
      <c r="T254" s="155" t="n">
        <f aca="false">T255+T257+T259</f>
        <v>0</v>
      </c>
      <c r="AR254" s="148" t="s">
        <v>154</v>
      </c>
      <c r="AT254" s="157" t="s">
        <v>73</v>
      </c>
      <c r="AU254" s="157" t="s">
        <v>74</v>
      </c>
      <c r="AY254" s="148" t="s">
        <v>123</v>
      </c>
      <c r="BK254" s="158" t="n">
        <f aca="false">BK255+BK257+BK259</f>
        <v>0</v>
      </c>
    </row>
    <row r="255" s="146" customFormat="true" ht="22.8" hidden="false" customHeight="true" outlineLevel="0" collapsed="false">
      <c r="B255" s="147"/>
      <c r="D255" s="148" t="s">
        <v>73</v>
      </c>
      <c r="E255" s="159" t="s">
        <v>488</v>
      </c>
      <c r="F255" s="159" t="s">
        <v>489</v>
      </c>
      <c r="I255" s="150"/>
      <c r="J255" s="160" t="n">
        <f aca="false">BK255</f>
        <v>0</v>
      </c>
      <c r="L255" s="147"/>
      <c r="M255" s="152"/>
      <c r="N255" s="153"/>
      <c r="O255" s="153"/>
      <c r="P255" s="154" t="n">
        <f aca="false">P256</f>
        <v>0</v>
      </c>
      <c r="Q255" s="153"/>
      <c r="R255" s="154" t="n">
        <f aca="false">R256</f>
        <v>0</v>
      </c>
      <c r="S255" s="153"/>
      <c r="T255" s="155" t="n">
        <f aca="false">T256</f>
        <v>0</v>
      </c>
      <c r="AR255" s="148" t="s">
        <v>154</v>
      </c>
      <c r="AT255" s="157" t="s">
        <v>73</v>
      </c>
      <c r="AU255" s="157" t="s">
        <v>79</v>
      </c>
      <c r="AY255" s="148" t="s">
        <v>123</v>
      </c>
      <c r="BK255" s="158" t="n">
        <f aca="false">BK256</f>
        <v>0</v>
      </c>
    </row>
    <row r="256" s="27" customFormat="true" ht="16.5" hidden="false" customHeight="true" outlineLevel="0" collapsed="false">
      <c r="A256" s="22"/>
      <c r="B256" s="161"/>
      <c r="C256" s="162" t="s">
        <v>490</v>
      </c>
      <c r="D256" s="162" t="s">
        <v>126</v>
      </c>
      <c r="E256" s="163" t="s">
        <v>491</v>
      </c>
      <c r="F256" s="156" t="s">
        <v>492</v>
      </c>
      <c r="G256" s="164" t="s">
        <v>150</v>
      </c>
      <c r="H256" s="165" t="n">
        <v>1</v>
      </c>
      <c r="I256" s="166"/>
      <c r="J256" s="167" t="n">
        <f aca="false">ROUND(I256*H256,2)</f>
        <v>0</v>
      </c>
      <c r="K256" s="156" t="s">
        <v>122</v>
      </c>
      <c r="L256" s="23"/>
      <c r="M256" s="168"/>
      <c r="N256" s="169" t="s">
        <v>40</v>
      </c>
      <c r="O256" s="60"/>
      <c r="P256" s="170" t="n">
        <f aca="false">O256*H256</f>
        <v>0</v>
      </c>
      <c r="Q256" s="170" t="n">
        <v>0</v>
      </c>
      <c r="R256" s="170" t="n">
        <f aca="false">Q256*H256</f>
        <v>0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493</v>
      </c>
      <c r="AT256" s="172" t="s">
        <v>126</v>
      </c>
      <c r="AU256" s="172" t="s">
        <v>131</v>
      </c>
      <c r="AY256" s="3" t="s">
        <v>123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131</v>
      </c>
      <c r="BK256" s="173" t="n">
        <f aca="false">ROUND(I256*H256,2)</f>
        <v>0</v>
      </c>
      <c r="BL256" s="3" t="s">
        <v>493</v>
      </c>
      <c r="BM256" s="172" t="s">
        <v>494</v>
      </c>
    </row>
    <row r="257" s="146" customFormat="true" ht="22.8" hidden="false" customHeight="true" outlineLevel="0" collapsed="false">
      <c r="B257" s="147"/>
      <c r="D257" s="148" t="s">
        <v>73</v>
      </c>
      <c r="E257" s="159" t="s">
        <v>495</v>
      </c>
      <c r="F257" s="159" t="s">
        <v>496</v>
      </c>
      <c r="I257" s="150"/>
      <c r="J257" s="160" t="n">
        <f aca="false">BK257</f>
        <v>0</v>
      </c>
      <c r="L257" s="147"/>
      <c r="M257" s="152"/>
      <c r="N257" s="153"/>
      <c r="O257" s="153"/>
      <c r="P257" s="154" t="n">
        <f aca="false">P258</f>
        <v>0</v>
      </c>
      <c r="Q257" s="153"/>
      <c r="R257" s="154" t="n">
        <f aca="false">R258</f>
        <v>0</v>
      </c>
      <c r="S257" s="153"/>
      <c r="T257" s="155" t="n">
        <f aca="false">T258</f>
        <v>0</v>
      </c>
      <c r="AR257" s="148" t="s">
        <v>154</v>
      </c>
      <c r="AT257" s="157" t="s">
        <v>73</v>
      </c>
      <c r="AU257" s="157" t="s">
        <v>79</v>
      </c>
      <c r="AY257" s="148" t="s">
        <v>123</v>
      </c>
      <c r="BK257" s="158" t="n">
        <f aca="false">BK258</f>
        <v>0</v>
      </c>
    </row>
    <row r="258" s="27" customFormat="true" ht="16.5" hidden="false" customHeight="true" outlineLevel="0" collapsed="false">
      <c r="A258" s="22"/>
      <c r="B258" s="161"/>
      <c r="C258" s="162" t="s">
        <v>497</v>
      </c>
      <c r="D258" s="162" t="s">
        <v>126</v>
      </c>
      <c r="E258" s="163" t="s">
        <v>498</v>
      </c>
      <c r="F258" s="156" t="s">
        <v>496</v>
      </c>
      <c r="G258" s="164" t="s">
        <v>150</v>
      </c>
      <c r="H258" s="165" t="n">
        <v>1</v>
      </c>
      <c r="I258" s="166"/>
      <c r="J258" s="167" t="n">
        <f aca="false">ROUND(I258*H258,2)</f>
        <v>0</v>
      </c>
      <c r="K258" s="156" t="s">
        <v>122</v>
      </c>
      <c r="L258" s="23"/>
      <c r="M258" s="168"/>
      <c r="N258" s="169" t="s">
        <v>40</v>
      </c>
      <c r="O258" s="60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493</v>
      </c>
      <c r="AT258" s="172" t="s">
        <v>126</v>
      </c>
      <c r="AU258" s="172" t="s">
        <v>131</v>
      </c>
      <c r="AY258" s="3" t="s">
        <v>123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131</v>
      </c>
      <c r="BK258" s="173" t="n">
        <f aca="false">ROUND(I258*H258,2)</f>
        <v>0</v>
      </c>
      <c r="BL258" s="3" t="s">
        <v>493</v>
      </c>
      <c r="BM258" s="172" t="s">
        <v>499</v>
      </c>
    </row>
    <row r="259" s="146" customFormat="true" ht="22.8" hidden="false" customHeight="true" outlineLevel="0" collapsed="false">
      <c r="B259" s="147"/>
      <c r="D259" s="148" t="s">
        <v>73</v>
      </c>
      <c r="E259" s="159" t="s">
        <v>500</v>
      </c>
      <c r="F259" s="159" t="s">
        <v>501</v>
      </c>
      <c r="I259" s="150"/>
      <c r="J259" s="160" t="n">
        <f aca="false">BK259</f>
        <v>0</v>
      </c>
      <c r="L259" s="147"/>
      <c r="M259" s="152"/>
      <c r="N259" s="153"/>
      <c r="O259" s="153"/>
      <c r="P259" s="154" t="n">
        <f aca="false">P260</f>
        <v>0</v>
      </c>
      <c r="Q259" s="153"/>
      <c r="R259" s="154" t="n">
        <f aca="false">R260</f>
        <v>0</v>
      </c>
      <c r="S259" s="153"/>
      <c r="T259" s="155" t="n">
        <f aca="false">T260</f>
        <v>0</v>
      </c>
      <c r="AR259" s="148" t="s">
        <v>154</v>
      </c>
      <c r="AT259" s="157" t="s">
        <v>73</v>
      </c>
      <c r="AU259" s="157" t="s">
        <v>79</v>
      </c>
      <c r="AY259" s="148" t="s">
        <v>123</v>
      </c>
      <c r="BK259" s="158" t="n">
        <f aca="false">BK260</f>
        <v>0</v>
      </c>
    </row>
    <row r="260" s="27" customFormat="true" ht="16.5" hidden="false" customHeight="true" outlineLevel="0" collapsed="false">
      <c r="A260" s="22"/>
      <c r="B260" s="161"/>
      <c r="C260" s="162" t="s">
        <v>502</v>
      </c>
      <c r="D260" s="162" t="s">
        <v>126</v>
      </c>
      <c r="E260" s="163" t="s">
        <v>503</v>
      </c>
      <c r="F260" s="156" t="s">
        <v>504</v>
      </c>
      <c r="G260" s="164" t="s">
        <v>150</v>
      </c>
      <c r="H260" s="165" t="n">
        <v>1</v>
      </c>
      <c r="I260" s="166"/>
      <c r="J260" s="167" t="n">
        <f aca="false">ROUND(I260*H260,2)</f>
        <v>0</v>
      </c>
      <c r="K260" s="156" t="s">
        <v>122</v>
      </c>
      <c r="L260" s="23"/>
      <c r="M260" s="204"/>
      <c r="N260" s="205" t="s">
        <v>40</v>
      </c>
      <c r="O260" s="206"/>
      <c r="P260" s="207" t="n">
        <f aca="false">O260*H260</f>
        <v>0</v>
      </c>
      <c r="Q260" s="207" t="n">
        <v>0</v>
      </c>
      <c r="R260" s="207" t="n">
        <f aca="false">Q260*H260</f>
        <v>0</v>
      </c>
      <c r="S260" s="207" t="n">
        <v>0</v>
      </c>
      <c r="T260" s="208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493</v>
      </c>
      <c r="AT260" s="172" t="s">
        <v>126</v>
      </c>
      <c r="AU260" s="172" t="s">
        <v>131</v>
      </c>
      <c r="AY260" s="3" t="s">
        <v>123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131</v>
      </c>
      <c r="BK260" s="173" t="n">
        <f aca="false">ROUND(I260*H260,2)</f>
        <v>0</v>
      </c>
      <c r="BL260" s="3" t="s">
        <v>493</v>
      </c>
      <c r="BM260" s="172" t="s">
        <v>505</v>
      </c>
    </row>
    <row r="261" s="27" customFormat="true" ht="6.95" hidden="false" customHeight="true" outlineLevel="0" collapsed="false">
      <c r="A261" s="22"/>
      <c r="B261" s="44"/>
      <c r="C261" s="45"/>
      <c r="D261" s="45"/>
      <c r="E261" s="45"/>
      <c r="F261" s="45"/>
      <c r="G261" s="45"/>
      <c r="H261" s="45"/>
      <c r="I261" s="45"/>
      <c r="J261" s="45"/>
      <c r="K261" s="45"/>
      <c r="L261" s="23"/>
      <c r="M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</row>
  </sheetData>
  <autoFilter ref="C131:K260"/>
  <mergeCells count="6">
    <mergeCell ref="L2:V2"/>
    <mergeCell ref="E7:H7"/>
    <mergeCell ref="E16:H16"/>
    <mergeCell ref="E25:H25"/>
    <mergeCell ref="E85:H85"/>
    <mergeCell ref="E124:H12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2023-08-12T15:01:47Z</dcterms:created>
  <dc:creator>Eva-TOSH\Eva</dc:creator>
  <dc:description/>
  <dc:language>cs-CZ</dc:language>
  <cp:lastModifiedBy/>
  <cp:lastPrinted>2023-08-12T17:05:47Z</cp:lastPrinted>
  <dcterms:modified xsi:type="dcterms:W3CDTF">2023-08-12T17:07:55Z</dcterms:modified>
  <cp:revision>1</cp:revision>
  <dc:subject/>
  <dc:title/>
</cp:coreProperties>
</file>